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l\Desktop\My Research\"/>
    </mc:Choice>
  </mc:AlternateContent>
  <xr:revisionPtr revIDLastSave="0" documentId="13_ncr:1_{2641C0B6-8C17-4864-8264-DD372C9FD33E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RT-qPCR Run 1" sheetId="2" r:id="rId1"/>
    <sheet name="RT-qPCR Run 2" sheetId="1" r:id="rId2"/>
    <sheet name="Melt Curve Analysi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2" l="1"/>
  <c r="I6" i="2" s="1"/>
  <c r="E7" i="2"/>
  <c r="F7" i="2" s="1"/>
  <c r="H9" i="2"/>
  <c r="I9" i="2"/>
  <c r="K9" i="2"/>
  <c r="L9" i="2" s="1"/>
  <c r="M9" i="2" s="1"/>
  <c r="H12" i="2"/>
  <c r="I12" i="2"/>
  <c r="E13" i="2"/>
  <c r="F13" i="2" s="1"/>
  <c r="H13" i="2"/>
  <c r="I13" i="2" s="1"/>
  <c r="H16" i="2"/>
  <c r="I16" i="2" s="1"/>
  <c r="E17" i="2"/>
  <c r="F17" i="2" s="1"/>
  <c r="N17" i="2" s="1"/>
  <c r="K17" i="2"/>
  <c r="L17" i="2"/>
  <c r="E18" i="2"/>
  <c r="F18" i="2" s="1"/>
  <c r="H19" i="2"/>
  <c r="I19" i="2" s="1"/>
  <c r="H21" i="2"/>
  <c r="I21" i="2"/>
  <c r="E22" i="2"/>
  <c r="F22" i="2" s="1"/>
  <c r="H22" i="2"/>
  <c r="I22" i="2" s="1"/>
  <c r="H23" i="2"/>
  <c r="I23" i="2"/>
  <c r="D25" i="2"/>
  <c r="E6" i="2" s="1"/>
  <c r="F6" i="2" s="1"/>
  <c r="G25" i="2"/>
  <c r="H17" i="2" s="1"/>
  <c r="I17" i="2" s="1"/>
  <c r="M17" i="2" s="1"/>
  <c r="J25" i="2"/>
  <c r="K8" i="2" s="1"/>
  <c r="L8" i="2" s="1"/>
  <c r="G32" i="2"/>
  <c r="H53" i="2" s="1"/>
  <c r="G33" i="2"/>
  <c r="H33" i="2" s="1"/>
  <c r="I33" i="2" s="1"/>
  <c r="G34" i="2"/>
  <c r="G35" i="2"/>
  <c r="K35" i="2" s="1"/>
  <c r="M35" i="2" s="1"/>
  <c r="G36" i="2"/>
  <c r="K36" i="2"/>
  <c r="M36" i="2" s="1"/>
  <c r="G38" i="2"/>
  <c r="H38" i="2" s="1"/>
  <c r="I38" i="2" s="1"/>
  <c r="G39" i="2"/>
  <c r="G42" i="2"/>
  <c r="G43" i="2"/>
  <c r="G45" i="2"/>
  <c r="H45" i="2" s="1"/>
  <c r="I45" i="2" s="1"/>
  <c r="G46" i="2"/>
  <c r="K46" i="2" s="1"/>
  <c r="M46" i="2" s="1"/>
  <c r="G47" i="2"/>
  <c r="G48" i="2"/>
  <c r="G49" i="2"/>
  <c r="H49" i="2" s="1"/>
  <c r="I49" i="2" s="1"/>
  <c r="H55" i="2"/>
  <c r="K45" i="2" s="1"/>
  <c r="M45" i="2" s="1"/>
  <c r="G63" i="2"/>
  <c r="G64" i="2"/>
  <c r="H84" i="2" s="1"/>
  <c r="G65" i="2"/>
  <c r="G66" i="2"/>
  <c r="K66" i="2"/>
  <c r="M66" i="2" s="1"/>
  <c r="G67" i="2"/>
  <c r="K67" i="2"/>
  <c r="M67" i="2" s="1"/>
  <c r="G69" i="2"/>
  <c r="G70" i="2"/>
  <c r="H70" i="2" s="1"/>
  <c r="I70" i="2" s="1"/>
  <c r="G73" i="2"/>
  <c r="G74" i="2"/>
  <c r="G75" i="2"/>
  <c r="K75" i="2"/>
  <c r="M75" i="2"/>
  <c r="G76" i="2"/>
  <c r="H76" i="2" s="1"/>
  <c r="I76" i="2" s="1"/>
  <c r="K76" i="2"/>
  <c r="M76" i="2"/>
  <c r="G78" i="2"/>
  <c r="L78" i="2"/>
  <c r="M78" i="2" s="1"/>
  <c r="G79" i="2"/>
  <c r="G80" i="2"/>
  <c r="H86" i="2"/>
  <c r="H87" i="2"/>
  <c r="L79" i="2" s="1"/>
  <c r="M79" i="2" s="1"/>
  <c r="M19" i="2" l="1"/>
  <c r="L47" i="2"/>
  <c r="M47" i="2" s="1"/>
  <c r="L39" i="2"/>
  <c r="M39" i="2" s="1"/>
  <c r="M16" i="2"/>
  <c r="M13" i="2"/>
  <c r="N13" i="2"/>
  <c r="H63" i="2"/>
  <c r="I63" i="2" s="1"/>
  <c r="H67" i="2"/>
  <c r="I67" i="2" s="1"/>
  <c r="H74" i="2"/>
  <c r="I74" i="2" s="1"/>
  <c r="H79" i="2"/>
  <c r="I79" i="2" s="1"/>
  <c r="H69" i="2"/>
  <c r="I69" i="2" s="1"/>
  <c r="H80" i="2"/>
  <c r="I80" i="2" s="1"/>
  <c r="H43" i="2"/>
  <c r="I43" i="2" s="1"/>
  <c r="H64" i="2"/>
  <c r="I64" i="2" s="1"/>
  <c r="H75" i="2"/>
  <c r="I75" i="2" s="1"/>
  <c r="H48" i="2"/>
  <c r="I48" i="2" s="1"/>
  <c r="H42" i="2"/>
  <c r="I42" i="2" s="1"/>
  <c r="H66" i="2"/>
  <c r="I66" i="2" s="1"/>
  <c r="H73" i="2"/>
  <c r="I73" i="2" s="1"/>
  <c r="H78" i="2"/>
  <c r="I78" i="2" s="1"/>
  <c r="H34" i="2"/>
  <c r="I34" i="2" s="1"/>
  <c r="H39" i="2"/>
  <c r="I39" i="2" s="1"/>
  <c r="H46" i="2"/>
  <c r="I46" i="2" s="1"/>
  <c r="H47" i="2"/>
  <c r="I47" i="2" s="1"/>
  <c r="H36" i="2"/>
  <c r="I36" i="2" s="1"/>
  <c r="H35" i="2"/>
  <c r="I35" i="2" s="1"/>
  <c r="H32" i="2"/>
  <c r="I32" i="2" s="1"/>
  <c r="H65" i="2"/>
  <c r="I65" i="2" s="1"/>
  <c r="M23" i="2"/>
  <c r="H8" i="2"/>
  <c r="I8" i="2" s="1"/>
  <c r="M8" i="2" s="1"/>
  <c r="H54" i="2"/>
  <c r="K19" i="2"/>
  <c r="L19" i="2" s="1"/>
  <c r="E23" i="2"/>
  <c r="F23" i="2" s="1"/>
  <c r="E16" i="2"/>
  <c r="F16" i="2" s="1"/>
  <c r="K10" i="2"/>
  <c r="L10" i="2" s="1"/>
  <c r="E8" i="2"/>
  <c r="F8" i="2" s="1"/>
  <c r="H10" i="2"/>
  <c r="I10" i="2" s="1"/>
  <c r="M10" i="2" s="1"/>
  <c r="E19" i="2"/>
  <c r="F19" i="2" s="1"/>
  <c r="H85" i="2"/>
  <c r="K22" i="2"/>
  <c r="L22" i="2" s="1"/>
  <c r="M22" i="2" s="1"/>
  <c r="N22" i="2" s="1"/>
  <c r="K13" i="2"/>
  <c r="L13" i="2" s="1"/>
  <c r="E10" i="2"/>
  <c r="F10" i="2" s="1"/>
  <c r="N10" i="2" s="1"/>
  <c r="K7" i="2"/>
  <c r="L7" i="2" s="1"/>
  <c r="L70" i="2"/>
  <c r="M70" i="2" s="1"/>
  <c r="H7" i="2"/>
  <c r="I7" i="2" s="1"/>
  <c r="M7" i="2" s="1"/>
  <c r="N7" i="2" s="1"/>
  <c r="L80" i="2"/>
  <c r="M80" i="2" s="1"/>
  <c r="L69" i="2"/>
  <c r="M69" i="2" s="1"/>
  <c r="K21" i="2"/>
  <c r="L21" i="2" s="1"/>
  <c r="M21" i="2" s="1"/>
  <c r="K12" i="2"/>
  <c r="L12" i="2" s="1"/>
  <c r="M12" i="2" s="1"/>
  <c r="E9" i="2"/>
  <c r="F9" i="2" s="1"/>
  <c r="N9" i="2" s="1"/>
  <c r="K6" i="2"/>
  <c r="L6" i="2" s="1"/>
  <c r="M6" i="2" s="1"/>
  <c r="N6" i="2" s="1"/>
  <c r="H56" i="2"/>
  <c r="K23" i="2"/>
  <c r="L23" i="2" s="1"/>
  <c r="E21" i="2"/>
  <c r="F21" i="2" s="1"/>
  <c r="K16" i="2"/>
  <c r="L16" i="2" s="1"/>
  <c r="E12" i="2"/>
  <c r="F12" i="2" s="1"/>
  <c r="G25" i="1"/>
  <c r="D25" i="1"/>
  <c r="E6" i="1" s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J25" i="1"/>
  <c r="J32" i="2" l="1"/>
  <c r="M32" i="2" s="1"/>
  <c r="J43" i="2"/>
  <c r="M43" i="2" s="1"/>
  <c r="J33" i="2"/>
  <c r="M33" i="2" s="1"/>
  <c r="N8" i="2"/>
  <c r="J34" i="2"/>
  <c r="M34" i="2" s="1"/>
  <c r="N12" i="2"/>
  <c r="N23" i="2"/>
  <c r="J42" i="2"/>
  <c r="M42" i="2" s="1"/>
  <c r="J63" i="2"/>
  <c r="M63" i="2" s="1"/>
  <c r="J74" i="2"/>
  <c r="M74" i="2" s="1"/>
  <c r="J64" i="2"/>
  <c r="M64" i="2" s="1"/>
  <c r="J65" i="2"/>
  <c r="M65" i="2" s="1"/>
  <c r="J73" i="2"/>
  <c r="M73" i="2" s="1"/>
  <c r="N21" i="2"/>
  <c r="L48" i="2"/>
  <c r="M48" i="2" s="1"/>
  <c r="L38" i="2"/>
  <c r="M38" i="2" s="1"/>
  <c r="L49" i="2"/>
  <c r="M49" i="2" s="1"/>
  <c r="H55" i="1"/>
  <c r="H56" i="1"/>
  <c r="K23" i="1"/>
  <c r="K22" i="1"/>
  <c r="K21" i="1"/>
  <c r="K20" i="1"/>
  <c r="K9" i="1"/>
  <c r="K8" i="1"/>
  <c r="K18" i="1"/>
  <c r="K17" i="1"/>
  <c r="K7" i="1"/>
  <c r="K14" i="1"/>
  <c r="K13" i="1"/>
  <c r="K12" i="1"/>
  <c r="K11" i="1"/>
  <c r="K10" i="1"/>
  <c r="K6" i="1"/>
  <c r="H23" i="1"/>
  <c r="I23" i="1" s="1"/>
  <c r="M23" i="1" s="1"/>
  <c r="H22" i="1"/>
  <c r="I22" i="1" s="1"/>
  <c r="M22" i="1" s="1"/>
  <c r="H21" i="1"/>
  <c r="I21" i="1" s="1"/>
  <c r="M21" i="1" s="1"/>
  <c r="H20" i="1"/>
  <c r="H19" i="1"/>
  <c r="H10" i="1"/>
  <c r="H8" i="1"/>
  <c r="H6" i="1"/>
  <c r="H18" i="1"/>
  <c r="H17" i="1"/>
  <c r="H14" i="1"/>
  <c r="H12" i="1"/>
  <c r="H11" i="1"/>
  <c r="H9" i="1"/>
  <c r="H7" i="1"/>
  <c r="H13" i="1"/>
  <c r="E23" i="1"/>
  <c r="E22" i="1"/>
  <c r="E21" i="1"/>
  <c r="E20" i="1"/>
  <c r="E17" i="1"/>
  <c r="E11" i="1"/>
  <c r="E14" i="1"/>
  <c r="E13" i="1"/>
  <c r="E12" i="1"/>
  <c r="E10" i="1"/>
  <c r="E9" i="1"/>
  <c r="E8" i="1"/>
  <c r="E7" i="1"/>
  <c r="H53" i="1"/>
  <c r="H32" i="1" s="1"/>
  <c r="I32" i="1" s="1"/>
  <c r="H54" i="1"/>
  <c r="J32" i="1" s="1"/>
  <c r="M32" i="1" s="1"/>
  <c r="H49" i="1"/>
  <c r="I49" i="1" s="1"/>
  <c r="L49" i="1"/>
  <c r="M49" i="1" s="1"/>
  <c r="L48" i="1"/>
  <c r="M48" i="1" s="1"/>
  <c r="H48" i="1"/>
  <c r="I48" i="1" s="1"/>
  <c r="H47" i="1"/>
  <c r="I47" i="1" s="1"/>
  <c r="L47" i="1"/>
  <c r="M47" i="1" s="1"/>
  <c r="H46" i="1"/>
  <c r="I46" i="1" s="1"/>
  <c r="K46" i="1"/>
  <c r="M46" i="1" s="1"/>
  <c r="H43" i="1"/>
  <c r="I43" i="1" s="1"/>
  <c r="J43" i="1"/>
  <c r="M43" i="1" s="1"/>
  <c r="L40" i="1"/>
  <c r="M40" i="1" s="1"/>
  <c r="H40" i="1"/>
  <c r="I40" i="1" s="1"/>
  <c r="H39" i="1"/>
  <c r="I39" i="1" s="1"/>
  <c r="L39" i="1"/>
  <c r="M39" i="1" s="1"/>
  <c r="L38" i="1"/>
  <c r="M38" i="1" s="1"/>
  <c r="H38" i="1"/>
  <c r="I38" i="1" s="1"/>
  <c r="H37" i="1"/>
  <c r="I37" i="1" s="1"/>
  <c r="K37" i="1"/>
  <c r="M37" i="1" s="1"/>
  <c r="H36" i="1"/>
  <c r="I36" i="1" s="1"/>
  <c r="K36" i="1"/>
  <c r="M36" i="1" s="1"/>
  <c r="H35" i="1"/>
  <c r="I35" i="1" s="1"/>
  <c r="K35" i="1"/>
  <c r="M35" i="1" s="1"/>
  <c r="J34" i="1"/>
  <c r="M34" i="1" s="1"/>
  <c r="H34" i="1"/>
  <c r="I34" i="1" s="1"/>
  <c r="H33" i="1"/>
  <c r="I33" i="1" s="1"/>
  <c r="J33" i="1"/>
  <c r="M33" i="1" s="1"/>
  <c r="L23" i="1"/>
  <c r="L22" i="1"/>
  <c r="L21" i="1"/>
  <c r="L20" i="1"/>
  <c r="L18" i="1"/>
  <c r="L17" i="1"/>
  <c r="L14" i="1"/>
  <c r="L13" i="1"/>
  <c r="L12" i="1"/>
  <c r="L11" i="1"/>
  <c r="L10" i="1"/>
  <c r="L9" i="1"/>
  <c r="L8" i="1"/>
  <c r="L7" i="1"/>
  <c r="L6" i="1"/>
  <c r="I20" i="1"/>
  <c r="I19" i="1"/>
  <c r="I18" i="1"/>
  <c r="I17" i="1"/>
  <c r="I14" i="1"/>
  <c r="I13" i="1"/>
  <c r="I12" i="1"/>
  <c r="I11" i="1"/>
  <c r="I10" i="1"/>
  <c r="I9" i="1"/>
  <c r="I8" i="1"/>
  <c r="I7" i="1"/>
  <c r="M20" i="1" l="1"/>
  <c r="M18" i="1"/>
  <c r="M17" i="1"/>
  <c r="M12" i="1"/>
  <c r="M14" i="1"/>
  <c r="M13" i="1"/>
  <c r="F11" i="1"/>
  <c r="F21" i="1"/>
  <c r="N21" i="1" s="1"/>
  <c r="F13" i="1"/>
  <c r="F23" i="1"/>
  <c r="N23" i="1" s="1"/>
  <c r="F20" i="1"/>
  <c r="F17" i="1"/>
  <c r="F14" i="1"/>
  <c r="F22" i="1"/>
  <c r="N22" i="1" s="1"/>
  <c r="F12" i="1"/>
  <c r="M11" i="1"/>
  <c r="M10" i="1"/>
  <c r="M9" i="1"/>
  <c r="M8" i="1"/>
  <c r="M7" i="1"/>
  <c r="F10" i="1"/>
  <c r="F9" i="1"/>
  <c r="F8" i="1"/>
  <c r="F7" i="1"/>
  <c r="F6" i="1"/>
  <c r="N13" i="1" l="1"/>
  <c r="N20" i="1"/>
  <c r="N17" i="1"/>
  <c r="N14" i="1"/>
  <c r="N12" i="1"/>
  <c r="N11" i="1"/>
  <c r="N10" i="1"/>
  <c r="N9" i="1"/>
  <c r="N8" i="1"/>
  <c r="N7" i="1"/>
  <c r="I6" i="1" l="1"/>
  <c r="M6" i="1" s="1"/>
  <c r="N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Erin Schirtzinger</author>
  </authors>
  <commentList>
    <comment ref="E5" authorId="0" shapeId="0" xr:uid="{36AA57D9-2648-7640-8924-36E6E9869AA7}">
      <text>
        <r>
          <rPr>
            <b/>
            <sz val="10"/>
            <color rgb="FF000000"/>
            <rFont val="Tahoma"/>
            <family val="2"/>
          </rPr>
          <t>Erin Schirtzinger: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  <scheme val="minor"/>
          </rPr>
          <t xml:space="preserve">= Average SAV Ct of control group minus sample SAV Ct.
</t>
        </r>
      </text>
    </comment>
    <comment ref="F5" authorId="0" shapeId="0" xr:uid="{3F0C8AEE-F3F9-8144-B025-31638B5CE19E}">
      <text>
        <r>
          <rPr>
            <b/>
            <sz val="10"/>
            <color rgb="FF000000"/>
            <rFont val="Tahoma"/>
            <family val="2"/>
          </rPr>
          <t>Erin Schirtzinger: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  <scheme val="minor"/>
          </rPr>
          <t xml:space="preserve">SAV RQ is SAV relative quantity. Calculated as Primer Efficiency (here assumed to be 100%) raised to the power of SAV delta Ct.
</t>
        </r>
      </text>
    </comment>
    <comment ref="H5" authorId="0" shapeId="0" xr:uid="{D5459082-E81B-DD46-B146-01B9E24FD5BA}">
      <text>
        <r>
          <rPr>
            <b/>
            <sz val="10"/>
            <color rgb="FF000000"/>
            <rFont val="Tahoma"/>
            <family val="2"/>
          </rPr>
          <t>Erin Schirtzinger: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  <scheme val="minor"/>
          </rPr>
          <t xml:space="preserve">Average Control Ct - Sample Ct
</t>
        </r>
      </text>
    </comment>
    <comment ref="I5" authorId="0" shapeId="0" xr:uid="{E42921FD-209C-0142-A0F7-526E00939514}">
      <text>
        <r>
          <rPr>
            <b/>
            <sz val="10"/>
            <color rgb="FF000000"/>
            <rFont val="Tahoma"/>
            <family val="2"/>
          </rPr>
          <t>Erin Schirtzinger: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  <scheme val="minor"/>
          </rPr>
          <t xml:space="preserve">RPL13a relative quantity = primer efficiency raised to the power of RPL13a deltaCt. 
</t>
        </r>
      </text>
    </comment>
    <comment ref="K5" authorId="0" shapeId="0" xr:uid="{82C98A0C-7633-0744-A3BC-E90BC5CEDA76}">
      <text>
        <r>
          <rPr>
            <b/>
            <sz val="10"/>
            <color rgb="FF000000"/>
            <rFont val="Tahoma"/>
            <family val="2"/>
          </rPr>
          <t>Erin Schirtzinger: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  <scheme val="minor"/>
          </rPr>
          <t xml:space="preserve">Average Control RpS3 Ct minus Sample RpS3 Ct.
</t>
        </r>
      </text>
    </comment>
    <comment ref="L5" authorId="0" shapeId="0" xr:uid="{DF1F161F-7548-F049-AB8B-0C8C8C634829}">
      <text>
        <r>
          <rPr>
            <b/>
            <sz val="10"/>
            <color rgb="FF000000"/>
            <rFont val="Tahoma"/>
            <family val="2"/>
          </rPr>
          <t>Erin Schirtzinger: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  <scheme val="minor"/>
          </rPr>
          <t xml:space="preserve">RpS3 relative quantity. Primer efficiency raised to the power of sample RpS3 deltaCt.
</t>
        </r>
      </text>
    </comment>
    <comment ref="M5" authorId="0" shapeId="0" xr:uid="{C2D3FB51-9E99-EC42-A584-0990454575C5}">
      <text>
        <r>
          <rPr>
            <b/>
            <sz val="10"/>
            <color rgb="FF000000"/>
            <rFont val="Tahoma"/>
            <family val="2"/>
          </rPr>
          <t>Erin Schirtzinger: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  <scheme val="minor"/>
          </rPr>
          <t xml:space="preserve">The geometric mean of the two housekeeping gene RQs is taken for each sample. Geomean (RPL13a RQ, RpS3 RQ).
</t>
        </r>
      </text>
    </comment>
    <comment ref="N5" authorId="0" shapeId="0" xr:uid="{E639C760-4792-2244-948D-42C37DC5C43C}">
      <text>
        <r>
          <rPr>
            <b/>
            <sz val="10"/>
            <color rgb="FF000000"/>
            <rFont val="Tahoma"/>
            <family val="2"/>
          </rPr>
          <t>Erin Schirtzinger: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  <scheme val="minor"/>
          </rPr>
          <t xml:space="preserve">Relative gene expression is calculated by dividing the sample SAV RQ by the Geomean  of the housekeeping gene RQs for that sample.
</t>
        </r>
      </text>
    </comment>
    <comment ref="G31" authorId="0" shapeId="0" xr:uid="{A33216F3-5DD9-CE44-9B05-9E9553EDB7EC}">
      <text>
        <r>
          <rPr>
            <b/>
            <sz val="10"/>
            <color rgb="FF000000"/>
            <rFont val="Tahoma"/>
            <family val="2"/>
          </rPr>
          <t>Erin Schirtzinger: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SAV Ct - RPL13a Ct.
</t>
        </r>
        <r>
          <rPr>
            <sz val="10"/>
            <color rgb="FF000000"/>
            <rFont val="Tahoma"/>
            <family val="2"/>
          </rPr>
          <t>Gene of interest Ct - housekeeping Ct for that sample.</t>
        </r>
      </text>
    </comment>
    <comment ref="H31" authorId="0" shapeId="0" xr:uid="{3C683984-39D9-6A43-BBC8-C15885818055}">
      <text>
        <r>
          <rPr>
            <b/>
            <sz val="10"/>
            <color rgb="FF000000"/>
            <rFont val="Tahoma"/>
            <family val="2"/>
          </rPr>
          <t>Erin Schirtzinger: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Average deltaCT for all control samples - sample deltaCT.</t>
        </r>
      </text>
    </comment>
    <comment ref="I31" authorId="0" shapeId="0" xr:uid="{AF78801B-89CD-1447-B468-A3BEB382A63E}">
      <text>
        <r>
          <rPr>
            <b/>
            <sz val="10"/>
            <color rgb="FF000000"/>
            <rFont val="Tahoma"/>
            <family val="2"/>
          </rPr>
          <t>Erin Schirtzinger: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2 raised to the negative power of deltadeltaCt for that sample. 2 is the estimated primer efficiency of 100%</t>
        </r>
      </text>
    </comment>
    <comment ref="J31" authorId="0" shapeId="0" xr:uid="{6474B6E2-3B2A-7E4D-B6CE-442F4D69F543}">
      <text>
        <r>
          <rPr>
            <b/>
            <sz val="10"/>
            <color rgb="FF000000"/>
            <rFont val="Tahoma"/>
            <family val="2"/>
          </rPr>
          <t>Erin Schirtzinger: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DeltaCt of each sample - the average deltaCt for control head samples.</t>
        </r>
      </text>
    </comment>
    <comment ref="K31" authorId="0" shapeId="0" xr:uid="{E9940CA1-0547-904E-9938-E94C6C7651FB}">
      <text>
        <r>
          <rPr>
            <b/>
            <sz val="10"/>
            <color rgb="FF000000"/>
            <rFont val="Tahoma"/>
            <family val="2"/>
          </rPr>
          <t>Erin Schirtzinger: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DeltaCt of each sample - average deltaCt of control hind samples..</t>
        </r>
      </text>
    </comment>
    <comment ref="L31" authorId="0" shapeId="0" xr:uid="{B108D72D-6C1B-E745-B706-531EFF2D94FF}">
      <text>
        <r>
          <rPr>
            <b/>
            <sz val="10"/>
            <color rgb="FF000000"/>
            <rFont val="Tahoma"/>
            <family val="2"/>
          </rPr>
          <t>Erin Schirtzinger: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  <scheme val="minor"/>
          </rPr>
          <t>DeltaCt of each sample - the average deltaCt for control mid samples.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M31" authorId="0" shapeId="0" xr:uid="{D449FE60-7511-314D-9979-A376D027011F}">
      <text>
        <r>
          <rPr>
            <b/>
            <sz val="10"/>
            <color rgb="FF000000"/>
            <rFont val="Tahoma"/>
            <family val="2"/>
          </rPr>
          <t>Erin Schirtzinger: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2 raised to the negative power of the deltadeltaCt. </t>
        </r>
      </text>
    </comment>
    <comment ref="G62" authorId="0" shapeId="0" xr:uid="{959180FA-D480-CD44-8C2E-F1E3FDCDAE28}">
      <text>
        <r>
          <rPr>
            <b/>
            <sz val="10"/>
            <color rgb="FF000000"/>
            <rFont val="Tahoma"/>
            <family val="2"/>
          </rPr>
          <t>Erin Schirtzinger: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SAV Ct - RPL13a Ct.
</t>
        </r>
        <r>
          <rPr>
            <sz val="10"/>
            <color rgb="FF000000"/>
            <rFont val="Tahoma"/>
            <family val="2"/>
          </rPr>
          <t>Gene of interest Ct - housekeeping Ct for that sample.</t>
        </r>
      </text>
    </comment>
    <comment ref="H62" authorId="0" shapeId="0" xr:uid="{9EACCDD5-EAF1-F44C-9918-4916A67FFE0A}">
      <text>
        <r>
          <rPr>
            <b/>
            <sz val="10"/>
            <color rgb="FF000000"/>
            <rFont val="Tahoma"/>
            <family val="2"/>
          </rPr>
          <t>Erin Schirtzinger: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Average deltaCT for all control samples - sample deltaCT.</t>
        </r>
      </text>
    </comment>
    <comment ref="I62" authorId="0" shapeId="0" xr:uid="{19BBD353-8DB6-2D47-9D4E-85A23DF08A74}">
      <text>
        <r>
          <rPr>
            <b/>
            <sz val="10"/>
            <color rgb="FF000000"/>
            <rFont val="Tahoma"/>
            <family val="2"/>
          </rPr>
          <t>Erin Schirtzinger: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2 raised to the negative power of deltadeltaCt for that sample. 2 is the estimated primer efficiency of 100%</t>
        </r>
      </text>
    </comment>
    <comment ref="J62" authorId="0" shapeId="0" xr:uid="{1D11847E-66B8-5D4D-A0BF-A81F58F54D4E}">
      <text>
        <r>
          <rPr>
            <b/>
            <sz val="10"/>
            <color rgb="FF000000"/>
            <rFont val="Tahoma"/>
            <family val="2"/>
          </rPr>
          <t>Erin Schirtzinger: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DeltaCt of each sample - the average deltaCt for control head samples.</t>
        </r>
      </text>
    </comment>
    <comment ref="K62" authorId="0" shapeId="0" xr:uid="{2CDCF040-DC0C-F040-861B-40476EC86AD5}">
      <text>
        <r>
          <rPr>
            <b/>
            <sz val="10"/>
            <color rgb="FF000000"/>
            <rFont val="Tahoma"/>
            <family val="2"/>
          </rPr>
          <t>Erin Schirtzinger: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DeltaCt of each sample - average deltaCt of control hind samples..</t>
        </r>
      </text>
    </comment>
    <comment ref="L62" authorId="0" shapeId="0" xr:uid="{98C14726-8DFA-8943-A08B-FD8389E843AC}">
      <text>
        <r>
          <rPr>
            <b/>
            <sz val="10"/>
            <color rgb="FF000000"/>
            <rFont val="Tahoma"/>
            <family val="2"/>
          </rPr>
          <t>Erin Schirtzinger: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  <scheme val="minor"/>
          </rPr>
          <t>DeltaCt of each sample - the average deltaCt for control mid samples.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M62" authorId="0" shapeId="0" xr:uid="{9D5769AC-A528-D548-ACE5-E35AACD33E9D}">
      <text>
        <r>
          <rPr>
            <b/>
            <sz val="10"/>
            <color rgb="FF000000"/>
            <rFont val="Tahoma"/>
            <family val="2"/>
          </rPr>
          <t>Erin Schirtzinger: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2 raised to the negative power of the deltadeltaCt.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Erin Schirtzinger</author>
  </authors>
  <commentList>
    <comment ref="E5" authorId="0" shapeId="0" xr:uid="{36AA57D9-2648-7640-8924-36E6E9869AA7}">
      <text>
        <r>
          <rPr>
            <b/>
            <sz val="10"/>
            <color rgb="FF000000"/>
            <rFont val="Tahoma"/>
            <family val="2"/>
          </rPr>
          <t>Erin Schirtzinger: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  <scheme val="minor"/>
          </rPr>
          <t xml:space="preserve">= Average SAV Ct of control group minus sample SAV Ct.
</t>
        </r>
      </text>
    </comment>
    <comment ref="F5" authorId="0" shapeId="0" xr:uid="{3F0C8AEE-F3F9-8144-B025-31638B5CE19E}">
      <text>
        <r>
          <rPr>
            <b/>
            <sz val="10"/>
            <color rgb="FF000000"/>
            <rFont val="Tahoma"/>
            <family val="2"/>
          </rPr>
          <t>Erin Schirtzinger: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  <scheme val="minor"/>
          </rPr>
          <t xml:space="preserve">SAV RQ is SAV relative quantity. Calculated as Primer Efficiency (here assumed to be 100%) raised to the power of SAV delta Ct.
</t>
        </r>
      </text>
    </comment>
    <comment ref="H5" authorId="0" shapeId="0" xr:uid="{D5459082-E81B-DD46-B146-01B9E24FD5BA}">
      <text>
        <r>
          <rPr>
            <b/>
            <sz val="10"/>
            <color rgb="FF000000"/>
            <rFont val="Tahoma"/>
            <family val="2"/>
          </rPr>
          <t>Erin Schirtzinger: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  <scheme val="minor"/>
          </rPr>
          <t xml:space="preserve">Average Control Ct - Sample Ct
</t>
        </r>
      </text>
    </comment>
    <comment ref="I5" authorId="0" shapeId="0" xr:uid="{E42921FD-209C-0142-A0F7-526E00939514}">
      <text>
        <r>
          <rPr>
            <b/>
            <sz val="10"/>
            <color rgb="FF000000"/>
            <rFont val="Tahoma"/>
            <family val="2"/>
          </rPr>
          <t>Erin Schirtzinger: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  <scheme val="minor"/>
          </rPr>
          <t xml:space="preserve">RPL13a relative quantity = primer efficiency raised to the power of RPL13a deltaCt. 
</t>
        </r>
      </text>
    </comment>
    <comment ref="K5" authorId="0" shapeId="0" xr:uid="{82C98A0C-7633-0744-A3BC-E90BC5CEDA76}">
      <text>
        <r>
          <rPr>
            <b/>
            <sz val="10"/>
            <color rgb="FF000000"/>
            <rFont val="Tahoma"/>
            <family val="2"/>
          </rPr>
          <t>Erin Schirtzinger: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  <scheme val="minor"/>
          </rPr>
          <t xml:space="preserve">Average Control RpS3 Ct minus Sample RpS3 Ct.
</t>
        </r>
      </text>
    </comment>
    <comment ref="L5" authorId="0" shapeId="0" xr:uid="{DF1F161F-7548-F049-AB8B-0C8C8C634829}">
      <text>
        <r>
          <rPr>
            <b/>
            <sz val="10"/>
            <color rgb="FF000000"/>
            <rFont val="Tahoma"/>
            <family val="2"/>
          </rPr>
          <t>Erin Schirtzinger: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  <scheme val="minor"/>
          </rPr>
          <t xml:space="preserve">RpS3 relative quantity. Primer efficiency raised to the power of sample RpS3 deltaCt.
</t>
        </r>
      </text>
    </comment>
    <comment ref="M5" authorId="0" shapeId="0" xr:uid="{C2D3FB51-9E99-EC42-A584-0990454575C5}">
      <text>
        <r>
          <rPr>
            <b/>
            <sz val="10"/>
            <color rgb="FF000000"/>
            <rFont val="Tahoma"/>
            <family val="2"/>
          </rPr>
          <t>Erin Schirtzinger: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  <scheme val="minor"/>
          </rPr>
          <t xml:space="preserve">The geometric mean of the two housekeeping gene RQs is taken for each sample. Geomean (RPL13a RQ, RpS3 RQ).
</t>
        </r>
      </text>
    </comment>
    <comment ref="N5" authorId="0" shapeId="0" xr:uid="{E639C760-4792-2244-948D-42C37DC5C43C}">
      <text>
        <r>
          <rPr>
            <b/>
            <sz val="10"/>
            <color rgb="FF000000"/>
            <rFont val="Tahoma"/>
            <family val="2"/>
          </rPr>
          <t>Erin Schirtzinger: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  <scheme val="minor"/>
          </rPr>
          <t xml:space="preserve">Relative gene expression is calculated by dividing the sample SAV RQ by the Geomean  of the housekeeping gene RQs for that sample.
</t>
        </r>
      </text>
    </comment>
    <comment ref="G31" authorId="0" shapeId="0" xr:uid="{A33216F3-5DD9-CE44-9B05-9E9553EDB7EC}">
      <text>
        <r>
          <rPr>
            <b/>
            <sz val="10"/>
            <color rgb="FF000000"/>
            <rFont val="Tahoma"/>
            <family val="2"/>
          </rPr>
          <t>Erin Schirtzinger: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SAV Ct - RPL13a Ct.
</t>
        </r>
        <r>
          <rPr>
            <sz val="10"/>
            <color rgb="FF000000"/>
            <rFont val="Tahoma"/>
            <family val="2"/>
          </rPr>
          <t>Gene of interest Ct - housekeeping Ct for that sample.</t>
        </r>
      </text>
    </comment>
    <comment ref="H31" authorId="0" shapeId="0" xr:uid="{3C683984-39D9-6A43-BBC8-C15885818055}">
      <text>
        <r>
          <rPr>
            <b/>
            <sz val="10"/>
            <color rgb="FF000000"/>
            <rFont val="Tahoma"/>
            <family val="2"/>
          </rPr>
          <t>Erin Schirtzinger: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Average deltaCT for all control samples - sample deltaCT.</t>
        </r>
      </text>
    </comment>
    <comment ref="I31" authorId="0" shapeId="0" xr:uid="{AF78801B-89CD-1447-B468-A3BEB382A63E}">
      <text>
        <r>
          <rPr>
            <b/>
            <sz val="10"/>
            <color rgb="FF000000"/>
            <rFont val="Tahoma"/>
            <family val="2"/>
          </rPr>
          <t>Erin Schirtzinger: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2 raised to the negative power of deltadeltaCt for that sample. 2 is the estimated primer efficiency of 100%</t>
        </r>
      </text>
    </comment>
    <comment ref="J31" authorId="0" shapeId="0" xr:uid="{6474B6E2-3B2A-7E4D-B6CE-442F4D69F543}">
      <text>
        <r>
          <rPr>
            <b/>
            <sz val="10"/>
            <color rgb="FF000000"/>
            <rFont val="Tahoma"/>
            <family val="2"/>
          </rPr>
          <t>Erin Schirtzinger: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DeltaCt of each sample - the average deltaCt for control head samples.</t>
        </r>
      </text>
    </comment>
    <comment ref="K31" authorId="0" shapeId="0" xr:uid="{E9940CA1-0547-904E-9938-E94C6C7651FB}">
      <text>
        <r>
          <rPr>
            <b/>
            <sz val="10"/>
            <color rgb="FF000000"/>
            <rFont val="Tahoma"/>
            <family val="2"/>
          </rPr>
          <t>Erin Schirtzinger: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DeltaCt of each sample - average deltaCt of control hind samples..</t>
        </r>
      </text>
    </comment>
    <comment ref="L31" authorId="0" shapeId="0" xr:uid="{B108D72D-6C1B-E745-B706-531EFF2D94FF}">
      <text>
        <r>
          <rPr>
            <b/>
            <sz val="10"/>
            <color rgb="FF000000"/>
            <rFont val="Tahoma"/>
            <family val="2"/>
          </rPr>
          <t>Erin Schirtzinger: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  <scheme val="minor"/>
          </rPr>
          <t>DeltaCt of each sample - the average deltaCt for control mid samples.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M31" authorId="0" shapeId="0" xr:uid="{D449FE60-7511-314D-9979-A376D027011F}">
      <text>
        <r>
          <rPr>
            <b/>
            <sz val="10"/>
            <color rgb="FF000000"/>
            <rFont val="Tahoma"/>
            <family val="2"/>
          </rPr>
          <t>Erin Schirtzinger: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2 raised to the negative power of the deltadeltaCt. </t>
        </r>
      </text>
    </comment>
  </commentList>
</comments>
</file>

<file path=xl/sharedStrings.xml><?xml version="1.0" encoding="utf-8"?>
<sst xmlns="http://schemas.openxmlformats.org/spreadsheetml/2006/main" count="189" uniqueCount="56">
  <si>
    <t>Sample</t>
  </si>
  <si>
    <t>Spreadsheet created by TopTipBio.com (modified by ES)</t>
  </si>
  <si>
    <t>Relative Gene Expression</t>
  </si>
  <si>
    <t>RPL13a RQ</t>
  </si>
  <si>
    <t>RpS3 RQ</t>
  </si>
  <si>
    <t>Wt Head 1</t>
  </si>
  <si>
    <t>Wt Head 2</t>
  </si>
  <si>
    <t>Wt Head 3</t>
  </si>
  <si>
    <t>Wt Hind 1</t>
  </si>
  <si>
    <t>Wt Hind 2</t>
  </si>
  <si>
    <t>Wt Hind 3</t>
  </si>
  <si>
    <t>Wt Mid 1</t>
  </si>
  <si>
    <t>Wt Mid 2</t>
  </si>
  <si>
    <t>Wt Mid 3</t>
  </si>
  <si>
    <t>S Head 1</t>
  </si>
  <si>
    <t>S Head 2</t>
  </si>
  <si>
    <t>S Head 3</t>
  </si>
  <si>
    <t>S Hind 1</t>
  </si>
  <si>
    <t>S Hind 2</t>
  </si>
  <si>
    <t>S Hind 3</t>
  </si>
  <si>
    <t>S Mid 1</t>
  </si>
  <si>
    <t>S Mid 2</t>
  </si>
  <si>
    <t>S Mid 3</t>
  </si>
  <si>
    <t>SAV RQ</t>
  </si>
  <si>
    <t>Gene expression using multiple housekeeping genes.</t>
  </si>
  <si>
    <t>Sample Number</t>
  </si>
  <si>
    <t>Sample Name</t>
  </si>
  <si>
    <t>SAV Ct</t>
  </si>
  <si>
    <t>RPL13a Ct</t>
  </si>
  <si>
    <t xml:space="preserve">Average CT  for the control group </t>
  </si>
  <si>
    <t>RpS3 Ct</t>
  </si>
  <si>
    <t>Geomean RQ of Housekeeping genes 
(RPL13a, RpS3)</t>
  </si>
  <si>
    <t>Gene of Intersest</t>
  </si>
  <si>
    <t>Housekeeping genes</t>
  </si>
  <si>
    <t>RPL13a ∆CT</t>
  </si>
  <si>
    <t>RpS3 ∆CT</t>
  </si>
  <si>
    <t>SAV ∆CT</t>
  </si>
  <si>
    <t>https://toptipbio.com/qpcr-multiple-reference-genes/</t>
  </si>
  <si>
    <t>SAV relative gene expression</t>
  </si>
  <si>
    <t>Delta Delta CT</t>
  </si>
  <si>
    <t>∆CT</t>
  </si>
  <si>
    <t>∆∆CT - all control</t>
  </si>
  <si>
    <t>∆∆CT Head</t>
  </si>
  <si>
    <t>∆∆CT Hind</t>
  </si>
  <si>
    <t>∆∆CT Mid</t>
  </si>
  <si>
    <t>2^-∆∆CT - Sample type controls</t>
  </si>
  <si>
    <t xml:space="preserve">Average ∆CT Control </t>
  </si>
  <si>
    <t>Average ∆CT Control Head</t>
  </si>
  <si>
    <t>Average ∆CT Control Hind</t>
  </si>
  <si>
    <t>Average ∆CT Control Mid</t>
  </si>
  <si>
    <t>2^-∆∆CT - All controls</t>
  </si>
  <si>
    <t>Average of deltaCts for all controls including head, hind and mid</t>
  </si>
  <si>
    <t>Average of deltaCts for control head samples.</t>
  </si>
  <si>
    <t>Average of deltaCts for control hind samples.</t>
  </si>
  <si>
    <t xml:space="preserve">Averageof deltaCts for control mid samples. </t>
  </si>
  <si>
    <t>RpS3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</si>
</sst>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0000000000"/>
    <numFmt numFmtId="165" formatCode="0.000000000000000"/>
    <numFmt numFmtId="166" formatCode="0.0000000000000"/>
    <numFmt numFmtId="167" formatCode="0.0000000000000000"/>
    <numFmt numFmtId="168" formatCode="0.000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/>
      <right style="thin">
        <color indexed="64"/>
      </right>
      <top style="thin">
        <color indexed="64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7">
    <xf numFmtId="0" fontId="0" fillId="0" borderId="0" xfId="0"/>
    <xf numFmtId="0" fontId="0" fillId="2" borderId="0" xfId="0" applyFill="1"/>
    <xf numFmtId="0" fontId="1" fillId="2" borderId="1" xfId="0" applyFont="1" applyFill="1" applyBorder="1"/>
    <xf numFmtId="0" fontId="0" fillId="2" borderId="2" xfId="0" applyFill="1" applyBorder="1"/>
    <xf numFmtId="0" fontId="0" fillId="2" borderId="0" xfId="0" applyFill="1" applyAlignment="1">
      <alignment horizontal="center"/>
    </xf>
    <xf numFmtId="2" fontId="0" fillId="2" borderId="0" xfId="0" applyNumberFormat="1" applyFill="1"/>
    <xf numFmtId="0" fontId="2" fillId="2" borderId="1" xfId="0" applyFont="1" applyFill="1" applyBorder="1" applyAlignment="1">
      <alignment horizontal="center"/>
    </xf>
    <xf numFmtId="2" fontId="0" fillId="2" borderId="0" xfId="0" applyNumberFormat="1" applyFill="1" applyAlignment="1">
      <alignment horizontal="center"/>
    </xf>
    <xf numFmtId="0" fontId="3" fillId="2" borderId="0" xfId="1" applyFill="1"/>
    <xf numFmtId="0" fontId="1" fillId="2" borderId="0" xfId="0" applyFont="1" applyFill="1" applyAlignment="1">
      <alignment wrapText="1"/>
    </xf>
    <xf numFmtId="0" fontId="1" fillId="2" borderId="3" xfId="0" applyFont="1" applyFill="1" applyBorder="1" applyAlignment="1">
      <alignment wrapText="1"/>
    </xf>
    <xf numFmtId="0" fontId="0" fillId="2" borderId="4" xfId="0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2" fontId="0" fillId="2" borderId="5" xfId="0" applyNumberFormat="1" applyFill="1" applyBorder="1" applyAlignment="1">
      <alignment horizontal="center"/>
    </xf>
    <xf numFmtId="2" fontId="0" fillId="2" borderId="8" xfId="0" applyNumberFormat="1" applyFill="1" applyBorder="1" applyAlignment="1">
      <alignment horizontal="center"/>
    </xf>
    <xf numFmtId="2" fontId="0" fillId="2" borderId="9" xfId="0" applyNumberFormat="1" applyFill="1" applyBorder="1" applyAlignment="1">
      <alignment horizontal="center"/>
    </xf>
    <xf numFmtId="2" fontId="0" fillId="0" borderId="4" xfId="0" quotePrefix="1" applyNumberFormat="1" applyBorder="1"/>
    <xf numFmtId="2" fontId="0" fillId="0" borderId="4" xfId="0" applyNumberFormat="1" applyBorder="1"/>
    <xf numFmtId="0" fontId="0" fillId="2" borderId="7" xfId="0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2" borderId="4" xfId="0" applyFill="1" applyBorder="1"/>
    <xf numFmtId="2" fontId="0" fillId="2" borderId="4" xfId="0" applyNumberFormat="1" applyFill="1" applyBorder="1"/>
    <xf numFmtId="164" fontId="0" fillId="2" borderId="4" xfId="0" applyNumberFormat="1" applyFill="1" applyBorder="1"/>
    <xf numFmtId="164" fontId="0" fillId="2" borderId="5" xfId="0" applyNumberFormat="1" applyFill="1" applyBorder="1"/>
    <xf numFmtId="0" fontId="2" fillId="2" borderId="4" xfId="0" applyFont="1" applyFill="1" applyBorder="1" applyAlignment="1">
      <alignment horizontal="center" wrapText="1"/>
    </xf>
    <xf numFmtId="165" fontId="0" fillId="2" borderId="4" xfId="0" applyNumberFormat="1" applyFill="1" applyBorder="1"/>
    <xf numFmtId="167" fontId="0" fillId="2" borderId="4" xfId="0" applyNumberFormat="1" applyFill="1" applyBorder="1"/>
    <xf numFmtId="0" fontId="0" fillId="3" borderId="4" xfId="0" applyFill="1" applyBorder="1" applyAlignment="1">
      <alignment horizontal="center"/>
    </xf>
    <xf numFmtId="2" fontId="0" fillId="3" borderId="4" xfId="0" applyNumberFormat="1" applyFill="1" applyBorder="1"/>
    <xf numFmtId="2" fontId="0" fillId="3" borderId="4" xfId="0" applyNumberFormat="1" applyFill="1" applyBorder="1" applyAlignment="1">
      <alignment horizontal="center"/>
    </xf>
    <xf numFmtId="164" fontId="0" fillId="3" borderId="5" xfId="0" applyNumberFormat="1" applyFill="1" applyBorder="1"/>
    <xf numFmtId="0" fontId="0" fillId="3" borderId="4" xfId="0" applyFill="1" applyBorder="1"/>
    <xf numFmtId="166" fontId="0" fillId="3" borderId="4" xfId="0" applyNumberFormat="1" applyFill="1" applyBorder="1"/>
    <xf numFmtId="0" fontId="1" fillId="2" borderId="2" xfId="0" applyFont="1" applyFill="1" applyBorder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2" fontId="1" fillId="2" borderId="0" xfId="0" applyNumberFormat="1" applyFont="1" applyFill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1" fillId="2" borderId="0" xfId="0" applyFont="1" applyFill="1"/>
    <xf numFmtId="0" fontId="1" fillId="0" borderId="0" xfId="0" applyFont="1" applyAlignment="1">
      <alignment horizontal="center"/>
    </xf>
    <xf numFmtId="2" fontId="1" fillId="2" borderId="0" xfId="0" applyNumberFormat="1" applyFont="1" applyFill="1"/>
    <xf numFmtId="0" fontId="0" fillId="2" borderId="5" xfId="0" applyFill="1" applyBorder="1"/>
    <xf numFmtId="0" fontId="0" fillId="2" borderId="1" xfId="0" applyFill="1" applyBorder="1"/>
    <xf numFmtId="0" fontId="0" fillId="2" borderId="6" xfId="0" applyFill="1" applyBorder="1"/>
    <xf numFmtId="2" fontId="0" fillId="2" borderId="1" xfId="0" applyNumberFormat="1" applyFill="1" applyBorder="1"/>
    <xf numFmtId="2" fontId="0" fillId="2" borderId="6" xfId="0" applyNumberFormat="1" applyFill="1" applyBorder="1"/>
    <xf numFmtId="168" fontId="0" fillId="2" borderId="4" xfId="0" applyNumberFormat="1" applyFill="1" applyBorder="1" applyAlignment="1">
      <alignment horizontal="center"/>
    </xf>
    <xf numFmtId="168" fontId="0" fillId="3" borderId="4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165" fontId="0" fillId="3" borderId="4" xfId="0" applyNumberFormat="1" applyFill="1" applyBorder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2" fontId="0" fillId="2" borderId="10" xfId="0" applyNumberFormat="1" applyFill="1" applyBorder="1" applyAlignment="1">
      <alignment horizontal="center"/>
    </xf>
    <xf numFmtId="167" fontId="0" fillId="3" borderId="4" xfId="0" applyNumberFormat="1" applyFill="1" applyBorder="1"/>
    <xf numFmtId="2" fontId="0" fillId="3" borderId="4" xfId="0" quotePrefix="1" applyNumberFormat="1" applyFill="1" applyBorder="1"/>
    <xf numFmtId="167" fontId="0" fillId="0" borderId="4" xfId="0" applyNumberFormat="1" applyBorder="1"/>
    <xf numFmtId="0" fontId="0" fillId="0" borderId="4" xfId="0" applyBorder="1"/>
    <xf numFmtId="164" fontId="0" fillId="0" borderId="5" xfId="0" applyNumberFormat="1" applyBorder="1"/>
    <xf numFmtId="2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166" fontId="0" fillId="0" borderId="4" xfId="0" applyNumberFormat="1" applyBorder="1"/>
    <xf numFmtId="168" fontId="0" fillId="0" borderId="4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665825</xdr:colOff>
      <xdr:row>4</xdr:row>
      <xdr:rowOff>271262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2FE9395-D3F8-4698-A599-83073A5D248F}"/>
            </a:ext>
          </a:extLst>
        </xdr:cNvPr>
        <xdr:cNvSpPr txBox="1"/>
      </xdr:nvSpPr>
      <xdr:spPr>
        <a:xfrm>
          <a:off x="2904200" y="95706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665825</xdr:colOff>
      <xdr:row>4</xdr:row>
      <xdr:rowOff>271262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F399857-8B06-CACA-D028-08DD23490063}"/>
            </a:ext>
          </a:extLst>
        </xdr:cNvPr>
        <xdr:cNvSpPr txBox="1"/>
      </xdr:nvSpPr>
      <xdr:spPr>
        <a:xfrm>
          <a:off x="4858058" y="10110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342900</xdr:colOff>
      <xdr:row>11</xdr:row>
      <xdr:rowOff>63500</xdr:rowOff>
    </xdr:to>
    <xdr:pic>
      <xdr:nvPicPr>
        <xdr:cNvPr id="2" name="Picture 1" descr="A graph showing a diagram&#10;&#10;AI-generated content may be incorrect.">
          <a:extLst>
            <a:ext uri="{FF2B5EF4-FFF2-40B4-BE49-F238E27FC236}">
              <a16:creationId xmlns:a16="http://schemas.microsoft.com/office/drawing/2014/main" id="{44863374-1066-E8D1-EA14-B57CC6F98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90900" cy="2159000"/>
        </a:xfrm>
        <a:prstGeom prst="rect">
          <a:avLst/>
        </a:prstGeom>
      </xdr:spPr>
    </xdr:pic>
    <xdr:clientData/>
  </xdr:twoCellAnchor>
  <xdr:twoCellAnchor editAs="oneCell">
    <xdr:from>
      <xdr:col>5</xdr:col>
      <xdr:colOff>473676</xdr:colOff>
      <xdr:row>0</xdr:row>
      <xdr:rowOff>0</xdr:rowOff>
    </xdr:from>
    <xdr:to>
      <xdr:col>11</xdr:col>
      <xdr:colOff>206976</xdr:colOff>
      <xdr:row>11</xdr:row>
      <xdr:rowOff>63500</xdr:rowOff>
    </xdr:to>
    <xdr:pic>
      <xdr:nvPicPr>
        <xdr:cNvPr id="3" name="Picture 2" descr="A graph showing different types of lines&#10;&#10;AI-generated content may be incorrect.">
          <a:extLst>
            <a:ext uri="{FF2B5EF4-FFF2-40B4-BE49-F238E27FC236}">
              <a16:creationId xmlns:a16="http://schemas.microsoft.com/office/drawing/2014/main" id="{52BBE26E-19EF-4E70-6EA3-6CF27B44A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21676" y="0"/>
          <a:ext cx="3390900" cy="2159000"/>
        </a:xfrm>
        <a:prstGeom prst="rect">
          <a:avLst/>
        </a:prstGeom>
      </xdr:spPr>
    </xdr:pic>
    <xdr:clientData/>
  </xdr:twoCellAnchor>
  <xdr:twoCellAnchor editAs="oneCell">
    <xdr:from>
      <xdr:col>11</xdr:col>
      <xdr:colOff>337752</xdr:colOff>
      <xdr:row>0</xdr:row>
      <xdr:rowOff>0</xdr:rowOff>
    </xdr:from>
    <xdr:to>
      <xdr:col>17</xdr:col>
      <xdr:colOff>71052</xdr:colOff>
      <xdr:row>11</xdr:row>
      <xdr:rowOff>63500</xdr:rowOff>
    </xdr:to>
    <xdr:pic>
      <xdr:nvPicPr>
        <xdr:cNvPr id="4" name="Picture 3" descr="A graph showing a diagram&#10;&#10;AI-generated content may be incorrect.">
          <a:extLst>
            <a:ext uri="{FF2B5EF4-FFF2-40B4-BE49-F238E27FC236}">
              <a16:creationId xmlns:a16="http://schemas.microsoft.com/office/drawing/2014/main" id="{ECC6F01A-C629-8A75-6BAB-27B8BA113E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043352" y="0"/>
          <a:ext cx="3390900" cy="2159000"/>
        </a:xfrm>
        <a:prstGeom prst="rect">
          <a:avLst/>
        </a:prstGeom>
      </xdr:spPr>
    </xdr:pic>
    <xdr:clientData/>
  </xdr:twoCellAnchor>
  <xdr:twoCellAnchor editAs="oneCell">
    <xdr:from>
      <xdr:col>0</xdr:col>
      <xdr:colOff>130776</xdr:colOff>
      <xdr:row>13</xdr:row>
      <xdr:rowOff>7208</xdr:rowOff>
    </xdr:from>
    <xdr:to>
      <xdr:col>5</xdr:col>
      <xdr:colOff>473676</xdr:colOff>
      <xdr:row>24</xdr:row>
      <xdr:rowOff>70708</xdr:rowOff>
    </xdr:to>
    <xdr:pic>
      <xdr:nvPicPr>
        <xdr:cNvPr id="5" name="Picture 4" descr="A graph of a graph showing different types of temperature&#10;&#10;AI-generated content may be incorrect.">
          <a:extLst>
            <a:ext uri="{FF2B5EF4-FFF2-40B4-BE49-F238E27FC236}">
              <a16:creationId xmlns:a16="http://schemas.microsoft.com/office/drawing/2014/main" id="{6A178A60-7A4C-4C51-EB01-BE18A60CF2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0776" y="2483708"/>
          <a:ext cx="3390900" cy="2159000"/>
        </a:xfrm>
        <a:prstGeom prst="rect">
          <a:avLst/>
        </a:prstGeom>
      </xdr:spPr>
    </xdr:pic>
    <xdr:clientData/>
  </xdr:twoCellAnchor>
  <xdr:twoCellAnchor editAs="oneCell">
    <xdr:from>
      <xdr:col>5</xdr:col>
      <xdr:colOff>604452</xdr:colOff>
      <xdr:row>13</xdr:row>
      <xdr:rowOff>7208</xdr:rowOff>
    </xdr:from>
    <xdr:to>
      <xdr:col>11</xdr:col>
      <xdr:colOff>337752</xdr:colOff>
      <xdr:row>24</xdr:row>
      <xdr:rowOff>70708</xdr:rowOff>
    </xdr:to>
    <xdr:pic>
      <xdr:nvPicPr>
        <xdr:cNvPr id="6" name="Picture 5" descr="A graph of a graph showing the temperature&#10;&#10;AI-generated content may be incorrect.">
          <a:extLst>
            <a:ext uri="{FF2B5EF4-FFF2-40B4-BE49-F238E27FC236}">
              <a16:creationId xmlns:a16="http://schemas.microsoft.com/office/drawing/2014/main" id="{2A5C4E9A-557C-D297-E566-48E1B35276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652452" y="2483708"/>
          <a:ext cx="3390900" cy="2159000"/>
        </a:xfrm>
        <a:prstGeom prst="rect">
          <a:avLst/>
        </a:prstGeom>
      </xdr:spPr>
    </xdr:pic>
    <xdr:clientData/>
  </xdr:twoCellAnchor>
  <xdr:twoCellAnchor editAs="oneCell">
    <xdr:from>
      <xdr:col>11</xdr:col>
      <xdr:colOff>468528</xdr:colOff>
      <xdr:row>12</xdr:row>
      <xdr:rowOff>154459</xdr:rowOff>
    </xdr:from>
    <xdr:to>
      <xdr:col>17</xdr:col>
      <xdr:colOff>201828</xdr:colOff>
      <xdr:row>24</xdr:row>
      <xdr:rowOff>27459</xdr:rowOff>
    </xdr:to>
    <xdr:pic>
      <xdr:nvPicPr>
        <xdr:cNvPr id="7" name="Picture 6" descr="A graph of a graph showing the temperature of a temperature&#10;&#10;AI-generated content may be incorrect.">
          <a:extLst>
            <a:ext uri="{FF2B5EF4-FFF2-40B4-BE49-F238E27FC236}">
              <a16:creationId xmlns:a16="http://schemas.microsoft.com/office/drawing/2014/main" id="{1F9B794C-B86F-AC4F-4C34-8C1B17CA3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174128" y="2440459"/>
          <a:ext cx="3390900" cy="2159000"/>
        </a:xfrm>
        <a:prstGeom prst="rect">
          <a:avLst/>
        </a:prstGeom>
      </xdr:spPr>
    </xdr:pic>
    <xdr:clientData/>
  </xdr:twoCellAnchor>
  <xdr:twoCellAnchor>
    <xdr:from>
      <xdr:col>2</xdr:col>
      <xdr:colOff>293238</xdr:colOff>
      <xdr:row>26</xdr:row>
      <xdr:rowOff>154923</xdr:rowOff>
    </xdr:from>
    <xdr:to>
      <xdr:col>4</xdr:col>
      <xdr:colOff>16925</xdr:colOff>
      <xdr:row>28</xdr:row>
      <xdr:rowOff>143255</xdr:rowOff>
    </xdr:to>
    <xdr:sp macro="" textlink="">
      <xdr:nvSpPr>
        <xdr:cNvPr id="8" name="TextBox 15">
          <a:extLst>
            <a:ext uri="{FF2B5EF4-FFF2-40B4-BE49-F238E27FC236}">
              <a16:creationId xmlns:a16="http://schemas.microsoft.com/office/drawing/2014/main" id="{53C34E6E-4122-84A8-76AD-E061B1BF8CEC}"/>
            </a:ext>
          </a:extLst>
        </xdr:cNvPr>
        <xdr:cNvSpPr txBox="1"/>
      </xdr:nvSpPr>
      <xdr:spPr>
        <a:xfrm>
          <a:off x="1512438" y="5107923"/>
          <a:ext cx="942887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RPL13a</a:t>
          </a:r>
        </a:p>
      </xdr:txBody>
    </xdr:sp>
    <xdr:clientData/>
  </xdr:twoCellAnchor>
  <xdr:twoCellAnchor>
    <xdr:from>
      <xdr:col>8</xdr:col>
      <xdr:colOff>386843</xdr:colOff>
      <xdr:row>26</xdr:row>
      <xdr:rowOff>154923</xdr:rowOff>
    </xdr:from>
    <xdr:to>
      <xdr:col>9</xdr:col>
      <xdr:colOff>484488</xdr:colOff>
      <xdr:row>28</xdr:row>
      <xdr:rowOff>143255</xdr:rowOff>
    </xdr:to>
    <xdr:sp macro="" textlink="">
      <xdr:nvSpPr>
        <xdr:cNvPr id="9" name="TextBox 16">
          <a:extLst>
            <a:ext uri="{FF2B5EF4-FFF2-40B4-BE49-F238E27FC236}">
              <a16:creationId xmlns:a16="http://schemas.microsoft.com/office/drawing/2014/main" id="{87B6F17C-69A0-87E4-6B3E-2401BA33622E}"/>
            </a:ext>
          </a:extLst>
        </xdr:cNvPr>
        <xdr:cNvSpPr txBox="1"/>
      </xdr:nvSpPr>
      <xdr:spPr>
        <a:xfrm>
          <a:off x="5263643" y="5107923"/>
          <a:ext cx="707245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RpS3</a:t>
          </a:r>
        </a:p>
      </xdr:txBody>
    </xdr:sp>
    <xdr:clientData/>
  </xdr:twoCellAnchor>
  <xdr:twoCellAnchor>
    <xdr:from>
      <xdr:col>14</xdr:col>
      <xdr:colOff>335178</xdr:colOff>
      <xdr:row>26</xdr:row>
      <xdr:rowOff>142943</xdr:rowOff>
    </xdr:from>
    <xdr:to>
      <xdr:col>15</xdr:col>
      <xdr:colOff>267458</xdr:colOff>
      <xdr:row>28</xdr:row>
      <xdr:rowOff>131275</xdr:rowOff>
    </xdr:to>
    <xdr:sp macro="" textlink="">
      <xdr:nvSpPr>
        <xdr:cNvPr id="10" name="TextBox 17">
          <a:extLst>
            <a:ext uri="{FF2B5EF4-FFF2-40B4-BE49-F238E27FC236}">
              <a16:creationId xmlns:a16="http://schemas.microsoft.com/office/drawing/2014/main" id="{2C21076E-63CC-87C1-F093-13412314C2D4}"/>
            </a:ext>
          </a:extLst>
        </xdr:cNvPr>
        <xdr:cNvSpPr txBox="1"/>
      </xdr:nvSpPr>
      <xdr:spPr>
        <a:xfrm>
          <a:off x="8869578" y="5095943"/>
          <a:ext cx="541880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Sav</a:t>
          </a:r>
        </a:p>
      </xdr:txBody>
    </xdr:sp>
    <xdr:clientData/>
  </xdr:twoCellAnchor>
  <xdr:twoCellAnchor>
    <xdr:from>
      <xdr:col>13</xdr:col>
      <xdr:colOff>22033</xdr:colOff>
      <xdr:row>16</xdr:row>
      <xdr:rowOff>8936</xdr:rowOff>
    </xdr:from>
    <xdr:to>
      <xdr:col>15</xdr:col>
      <xdr:colOff>190198</xdr:colOff>
      <xdr:row>25</xdr:row>
      <xdr:rowOff>118418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258FF154-01B0-20A2-BFCE-83FC9C465178}"/>
            </a:ext>
          </a:extLst>
        </xdr:cNvPr>
        <xdr:cNvCxnSpPr>
          <a:cxnSpLocks/>
        </xdr:cNvCxnSpPr>
      </xdr:nvCxnSpPr>
      <xdr:spPr>
        <a:xfrm flipV="1">
          <a:off x="7946833" y="3056936"/>
          <a:ext cx="1387365" cy="1823982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464063</xdr:colOff>
      <xdr:row>25</xdr:row>
      <xdr:rowOff>150119</xdr:rowOff>
    </xdr:from>
    <xdr:to>
      <xdr:col>16</xdr:col>
      <xdr:colOff>357766</xdr:colOff>
      <xdr:row>31</xdr:row>
      <xdr:rowOff>176670</xdr:rowOff>
    </xdr:to>
    <xdr:sp macro="" textlink="">
      <xdr:nvSpPr>
        <xdr:cNvPr id="12" name="TextBox 23">
          <a:extLst>
            <a:ext uri="{FF2B5EF4-FFF2-40B4-BE49-F238E27FC236}">
              <a16:creationId xmlns:a16="http://schemas.microsoft.com/office/drawing/2014/main" id="{629D9B5D-06E2-5A72-34CD-137A9A13419F}"/>
            </a:ext>
          </a:extLst>
        </xdr:cNvPr>
        <xdr:cNvSpPr txBox="1"/>
      </xdr:nvSpPr>
      <xdr:spPr>
        <a:xfrm>
          <a:off x="7169663" y="4912619"/>
          <a:ext cx="2941703" cy="116955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This peak</a:t>
          </a:r>
        </a:p>
        <a:p>
          <a:r>
            <a:rPr lang="en-US" sz="1400"/>
            <a:t>is different </a:t>
          </a:r>
        </a:p>
        <a:p>
          <a:r>
            <a:rPr lang="en-US" sz="1400"/>
            <a:t>from the others</a:t>
          </a:r>
        </a:p>
        <a:p>
          <a:r>
            <a:rPr lang="en-US" sz="1400"/>
            <a:t>and may be a different sequence or </a:t>
          </a:r>
        </a:p>
        <a:p>
          <a:r>
            <a:rPr lang="en-US" sz="1400"/>
            <a:t>length (isoform) than the others.</a:t>
          </a:r>
        </a:p>
      </xdr:txBody>
    </xdr:sp>
    <xdr:clientData/>
  </xdr:twoCellAnchor>
  <xdr:twoCellAnchor>
    <xdr:from>
      <xdr:col>8</xdr:col>
      <xdr:colOff>137647</xdr:colOff>
      <xdr:row>18</xdr:row>
      <xdr:rowOff>90959</xdr:rowOff>
    </xdr:from>
    <xdr:to>
      <xdr:col>8</xdr:col>
      <xdr:colOff>579081</xdr:colOff>
      <xdr:row>20</xdr:row>
      <xdr:rowOff>158927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3BF63A98-3F75-D83C-213A-79523C84BB32}"/>
            </a:ext>
          </a:extLst>
        </xdr:cNvPr>
        <xdr:cNvSpPr/>
      </xdr:nvSpPr>
      <xdr:spPr>
        <a:xfrm>
          <a:off x="5014447" y="3519959"/>
          <a:ext cx="441434" cy="448968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6</xdr:col>
      <xdr:colOff>232240</xdr:colOff>
      <xdr:row>21</xdr:row>
      <xdr:rowOff>65429</xdr:rowOff>
    </xdr:from>
    <xdr:to>
      <xdr:col>8</xdr:col>
      <xdr:colOff>137647</xdr:colOff>
      <xdr:row>24</xdr:row>
      <xdr:rowOff>27459</xdr:rowOff>
    </xdr:to>
    <xdr:cxnSp macro="">
      <xdr:nvCxnSpPr>
        <xdr:cNvPr id="14" name="Straight Arrow Connector 13">
          <a:extLst>
            <a:ext uri="{FF2B5EF4-FFF2-40B4-BE49-F238E27FC236}">
              <a16:creationId xmlns:a16="http://schemas.microsoft.com/office/drawing/2014/main" id="{CC566539-AFAA-3DDF-8012-DFFB96A07BB5}"/>
            </a:ext>
          </a:extLst>
        </xdr:cNvPr>
        <xdr:cNvCxnSpPr/>
      </xdr:nvCxnSpPr>
      <xdr:spPr>
        <a:xfrm flipV="1">
          <a:off x="3889840" y="4065929"/>
          <a:ext cx="1124607" cy="53353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269991</xdr:colOff>
      <xdr:row>24</xdr:row>
      <xdr:rowOff>26084</xdr:rowOff>
    </xdr:from>
    <xdr:to>
      <xdr:col>8</xdr:col>
      <xdr:colOff>393970</xdr:colOff>
      <xdr:row>28</xdr:row>
      <xdr:rowOff>2748</xdr:rowOff>
    </xdr:to>
    <xdr:sp macro="" textlink="">
      <xdr:nvSpPr>
        <xdr:cNvPr id="15" name="TextBox 27">
          <a:extLst>
            <a:ext uri="{FF2B5EF4-FFF2-40B4-BE49-F238E27FC236}">
              <a16:creationId xmlns:a16="http://schemas.microsoft.com/office/drawing/2014/main" id="{4E1EC357-305F-ECEE-C2B8-2B60B834B73A}"/>
            </a:ext>
          </a:extLst>
        </xdr:cNvPr>
        <xdr:cNvSpPr txBox="1"/>
      </xdr:nvSpPr>
      <xdr:spPr>
        <a:xfrm>
          <a:off x="3317991" y="4598084"/>
          <a:ext cx="1952779" cy="73866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Peaks in this</a:t>
          </a:r>
        </a:p>
        <a:p>
          <a:r>
            <a:rPr lang="en-US" sz="1400"/>
            <a:t>region would </a:t>
          </a:r>
        </a:p>
        <a:p>
          <a:r>
            <a:rPr lang="en-US" sz="1400"/>
            <a:t>Indicate primer-dimers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toptipbio.com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toptipbio.com/" TargetMode="External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9B4D9-3879-468C-BB80-5A88B6EE3056}">
  <dimension ref="A1:V87"/>
  <sheetViews>
    <sheetView zoomScaleNormal="100" workbookViewId="0">
      <selection activeCell="L79" sqref="L79"/>
    </sheetView>
  </sheetViews>
  <sheetFormatPr defaultColWidth="8.7109375" defaultRowHeight="15" x14ac:dyDescent="0.25"/>
  <cols>
    <col min="1" max="1" width="3.140625" style="1" customWidth="1"/>
    <col min="2" max="2" width="23.42578125" style="1" customWidth="1"/>
    <col min="3" max="3" width="14.42578125" style="1" customWidth="1"/>
    <col min="4" max="5" width="13.85546875" style="1" customWidth="1"/>
    <col min="6" max="6" width="13.28515625" style="1" customWidth="1"/>
    <col min="7" max="7" width="23.28515625" style="1" customWidth="1"/>
    <col min="8" max="8" width="20.28515625" style="5" customWidth="1"/>
    <col min="9" max="9" width="26.42578125" style="5" customWidth="1"/>
    <col min="10" max="10" width="16.7109375" style="5" customWidth="1"/>
    <col min="11" max="11" width="17.140625" style="5" customWidth="1"/>
    <col min="12" max="12" width="16.28515625" style="5" customWidth="1"/>
    <col min="13" max="13" width="29.7109375" style="5" customWidth="1"/>
    <col min="14" max="14" width="15.7109375" style="5" customWidth="1"/>
    <col min="15" max="15" width="15.7109375" style="1" customWidth="1"/>
    <col min="16" max="16" width="16.42578125" style="1" customWidth="1"/>
    <col min="17" max="17" width="13.28515625" style="1" customWidth="1"/>
    <col min="18" max="38" width="14.28515625" style="1" customWidth="1"/>
    <col min="39" max="39" width="22" style="1" customWidth="1"/>
    <col min="40" max="40" width="26.42578125" style="1" customWidth="1"/>
    <col min="41" max="41" width="24.7109375" style="1" customWidth="1"/>
    <col min="42" max="42" width="8.7109375" style="1" customWidth="1"/>
    <col min="43" max="16384" width="8.7109375" style="1"/>
  </cols>
  <sheetData>
    <row r="1" spans="1:14" x14ac:dyDescent="0.25">
      <c r="B1" s="8" t="s">
        <v>1</v>
      </c>
      <c r="C1" s="8"/>
      <c r="D1" s="8"/>
      <c r="E1" s="8" t="s">
        <v>37</v>
      </c>
    </row>
    <row r="3" spans="1:14" x14ac:dyDescent="0.25">
      <c r="A3" s="1" t="s">
        <v>24</v>
      </c>
    </row>
    <row r="4" spans="1:14" x14ac:dyDescent="0.25">
      <c r="D4" s="44"/>
      <c r="E4" s="45" t="s">
        <v>32</v>
      </c>
      <c r="F4" s="46"/>
      <c r="G4" s="44"/>
      <c r="H4" s="47"/>
      <c r="I4" s="47" t="s">
        <v>33</v>
      </c>
      <c r="J4" s="47"/>
      <c r="K4" s="47"/>
      <c r="L4" s="48"/>
    </row>
    <row r="5" spans="1:14" ht="45" x14ac:dyDescent="0.25">
      <c r="B5" s="34" t="s">
        <v>25</v>
      </c>
      <c r="C5" s="41" t="s">
        <v>26</v>
      </c>
      <c r="D5" s="42" t="s">
        <v>27</v>
      </c>
      <c r="E5" s="36" t="s">
        <v>36</v>
      </c>
      <c r="F5" s="37" t="s">
        <v>23</v>
      </c>
      <c r="G5" s="42" t="s">
        <v>28</v>
      </c>
      <c r="H5" s="38" t="s">
        <v>34</v>
      </c>
      <c r="I5" s="39" t="s">
        <v>3</v>
      </c>
      <c r="J5" s="35" t="s">
        <v>30</v>
      </c>
      <c r="K5" s="38" t="s">
        <v>35</v>
      </c>
      <c r="L5" s="39" t="s">
        <v>4</v>
      </c>
      <c r="M5" s="40" t="s">
        <v>31</v>
      </c>
      <c r="N5" s="40" t="s">
        <v>38</v>
      </c>
    </row>
    <row r="6" spans="1:14" x14ac:dyDescent="0.25">
      <c r="B6" s="4">
        <v>1</v>
      </c>
      <c r="C6" s="11" t="s">
        <v>5</v>
      </c>
      <c r="D6" s="17">
        <v>26.554604807770598</v>
      </c>
      <c r="E6" s="12">
        <f>$D$25-D6</f>
        <v>2.29642480960554</v>
      </c>
      <c r="F6" s="49">
        <f>POWER(2,E6)</f>
        <v>4.9123890030738648</v>
      </c>
      <c r="G6" s="17">
        <v>19.885269071829899</v>
      </c>
      <c r="H6" s="15">
        <f>$G$25-G6</f>
        <v>2.1038183067322827</v>
      </c>
      <c r="I6" s="49">
        <f>POWER(2,H6)</f>
        <v>4.2984553091126179</v>
      </c>
      <c r="J6" s="17">
        <v>23.7815927392611</v>
      </c>
      <c r="K6" s="13">
        <f>$J$25-J6</f>
        <v>3.880041859058629</v>
      </c>
      <c r="L6" s="49">
        <f>POWER(2,K6)</f>
        <v>14.723429596578931</v>
      </c>
      <c r="M6" s="49">
        <f>GEOMEAN(I6,L6)</f>
        <v>7.9553757999079187</v>
      </c>
      <c r="N6" s="49">
        <f>F6/M6</f>
        <v>0.6174930168768048</v>
      </c>
    </row>
    <row r="7" spans="1:14" x14ac:dyDescent="0.25">
      <c r="B7" s="4">
        <v>2</v>
      </c>
      <c r="C7" s="11" t="s">
        <v>6</v>
      </c>
      <c r="D7" s="17">
        <v>37.523448799181999</v>
      </c>
      <c r="E7" s="12">
        <f>$D$25-D7</f>
        <v>-8.6724191818058607</v>
      </c>
      <c r="F7" s="49">
        <f>POWER(2,E7)</f>
        <v>2.450990857623916E-3</v>
      </c>
      <c r="G7" s="17">
        <v>37.507478058691198</v>
      </c>
      <c r="H7" s="15">
        <f>$G$25-G7</f>
        <v>-15.518390680129016</v>
      </c>
      <c r="I7" s="49">
        <f>POWER(2,H7)</f>
        <v>2.1305852733780177E-5</v>
      </c>
      <c r="J7" s="17">
        <v>34.803636638510199</v>
      </c>
      <c r="K7" s="13">
        <f>$J$25-J7</f>
        <v>-7.1420020401904694</v>
      </c>
      <c r="L7" s="49">
        <f>POWER(2,K7)</f>
        <v>7.0801613802801725E-3</v>
      </c>
      <c r="M7" s="49">
        <f>GEOMEAN(I7,L7)</f>
        <v>3.8839268234564764E-4</v>
      </c>
      <c r="N7" s="49">
        <f>F7/M7</f>
        <v>6.3105999907657173</v>
      </c>
    </row>
    <row r="8" spans="1:14" x14ac:dyDescent="0.25">
      <c r="B8" s="4">
        <v>3</v>
      </c>
      <c r="C8" s="11" t="s">
        <v>7</v>
      </c>
      <c r="D8" s="17">
        <v>25.680081588552099</v>
      </c>
      <c r="E8" s="12">
        <f>$D$25-D8</f>
        <v>3.1709480288240393</v>
      </c>
      <c r="F8" s="49">
        <f>POWER(2,E8)</f>
        <v>9.0063842401996386</v>
      </c>
      <c r="G8" s="17">
        <v>18.753681462273299</v>
      </c>
      <c r="H8" s="15">
        <f>$G$25-G8</f>
        <v>3.2354059162888831</v>
      </c>
      <c r="I8" s="49">
        <f>POWER(2,H8)</f>
        <v>9.4179033437620578</v>
      </c>
      <c r="J8" s="17">
        <v>22.5930149396563</v>
      </c>
      <c r="K8" s="13">
        <f>$J$25-J8</f>
        <v>5.0686196586634296</v>
      </c>
      <c r="L8" s="49">
        <f>POWER(2,K8)</f>
        <v>33.558810122240068</v>
      </c>
      <c r="M8" s="49">
        <f>GEOMEAN(I8,L8)</f>
        <v>17.777897234007195</v>
      </c>
      <c r="N8" s="49">
        <f>F8/M8</f>
        <v>0.5066057094182882</v>
      </c>
    </row>
    <row r="9" spans="1:14" x14ac:dyDescent="0.25">
      <c r="B9" s="4">
        <v>4</v>
      </c>
      <c r="C9" s="11" t="s">
        <v>8</v>
      </c>
      <c r="D9" s="17">
        <v>28.298738378958198</v>
      </c>
      <c r="E9" s="12">
        <f>$D$25-D9</f>
        <v>0.55229123841793992</v>
      </c>
      <c r="F9" s="49">
        <f>POWER(2,E9)</f>
        <v>1.4664127536500662</v>
      </c>
      <c r="G9" s="17">
        <v>20.341079331720099</v>
      </c>
      <c r="H9" s="15">
        <f>$G$25-G9</f>
        <v>1.648008046842083</v>
      </c>
      <c r="I9" s="49">
        <f>POWER(2,H9)</f>
        <v>3.1340062281256094</v>
      </c>
      <c r="J9" s="17">
        <v>24.3562489413113</v>
      </c>
      <c r="K9" s="13">
        <f>$J$25-J9</f>
        <v>3.3053856570084292</v>
      </c>
      <c r="L9" s="49">
        <f>POWER(2,K9)</f>
        <v>9.885991438074317</v>
      </c>
      <c r="M9" s="49">
        <f>GEOMEAN(I9,L9)</f>
        <v>5.5662158364656822</v>
      </c>
      <c r="N9" s="49">
        <f>F9/M9</f>
        <v>0.26344877682306655</v>
      </c>
    </row>
    <row r="10" spans="1:14" x14ac:dyDescent="0.25">
      <c r="B10" s="4">
        <v>5</v>
      </c>
      <c r="C10" s="11" t="s">
        <v>9</v>
      </c>
      <c r="D10" s="17">
        <v>27.0553437909611</v>
      </c>
      <c r="E10" s="12">
        <f>$D$25-D10</f>
        <v>1.7956858264150384</v>
      </c>
      <c r="F10" s="49">
        <f>POWER(2,E10)</f>
        <v>3.4718047782372099</v>
      </c>
      <c r="G10" s="17">
        <v>19.310027572951</v>
      </c>
      <c r="H10" s="15">
        <f>$G$25-G10</f>
        <v>2.6790598056111818</v>
      </c>
      <c r="I10" s="49">
        <f>POWER(2,H10)</f>
        <v>6.4043839676620555</v>
      </c>
      <c r="J10" s="17">
        <v>24.031109050730102</v>
      </c>
      <c r="K10" s="13">
        <f>$J$25-J10</f>
        <v>3.6305255475896274</v>
      </c>
      <c r="L10" s="49">
        <f>POWER(2,K10)</f>
        <v>12.385030768357257</v>
      </c>
      <c r="M10" s="49">
        <f>GEOMEAN(I10,L10)</f>
        <v>8.9060929981596573</v>
      </c>
      <c r="N10" s="49">
        <f>F10/M10</f>
        <v>0.38982354877212927</v>
      </c>
    </row>
    <row r="11" spans="1:14" x14ac:dyDescent="0.25">
      <c r="B11" s="4">
        <v>6</v>
      </c>
      <c r="C11" s="62" t="s">
        <v>10</v>
      </c>
      <c r="D11" s="18"/>
      <c r="E11" s="61"/>
      <c r="F11" s="64"/>
      <c r="G11" s="18"/>
      <c r="H11" s="66"/>
      <c r="I11" s="64"/>
      <c r="J11" s="17">
        <v>34.0274892202114</v>
      </c>
      <c r="K11" s="65"/>
      <c r="L11" s="64"/>
      <c r="M11" s="64"/>
      <c r="N11" s="64"/>
    </row>
    <row r="12" spans="1:14" x14ac:dyDescent="0.25">
      <c r="B12" s="4">
        <v>7</v>
      </c>
      <c r="C12" s="62" t="s">
        <v>11</v>
      </c>
      <c r="D12" s="17">
        <v>29.440249745821301</v>
      </c>
      <c r="E12" s="61">
        <f>$D$25-D12</f>
        <v>-0.58922012844516303</v>
      </c>
      <c r="F12" s="64">
        <f>POWER(2,E12)</f>
        <v>0.66470212516473393</v>
      </c>
      <c r="G12" s="17">
        <v>18.586388554769101</v>
      </c>
      <c r="H12" s="66">
        <f>$G$25-G12</f>
        <v>3.4026988237930809</v>
      </c>
      <c r="I12" s="64">
        <f>POWER(2,H12)</f>
        <v>10.575828806589376</v>
      </c>
      <c r="J12" s="17">
        <v>33.376999016406998</v>
      </c>
      <c r="K12" s="65">
        <f>$J$25-J12</f>
        <v>-5.7153644180872689</v>
      </c>
      <c r="L12" s="64">
        <f>POWER(2,K12)</f>
        <v>1.9032852152357137E-2</v>
      </c>
      <c r="M12" s="64">
        <f>GEOMEAN(I12,L12)</f>
        <v>0.44865151962793487</v>
      </c>
      <c r="N12" s="64">
        <f>F12/M12</f>
        <v>1.481555497050292</v>
      </c>
    </row>
    <row r="13" spans="1:14" x14ac:dyDescent="0.25">
      <c r="B13" s="4">
        <v>8</v>
      </c>
      <c r="C13" s="62" t="s">
        <v>12</v>
      </c>
      <c r="D13" s="17">
        <v>27.4047402103877</v>
      </c>
      <c r="E13" s="61">
        <f>$D$25-D13</f>
        <v>1.4462894069884378</v>
      </c>
      <c r="F13" s="64">
        <f>POWER(2,E13)</f>
        <v>2.7250626664897366</v>
      </c>
      <c r="G13" s="17">
        <v>19.539687597700699</v>
      </c>
      <c r="H13" s="66">
        <f>$G$25-G13</f>
        <v>2.4493997808614836</v>
      </c>
      <c r="I13" s="64">
        <f>POWER(2,H13)</f>
        <v>5.4618881891802449</v>
      </c>
      <c r="J13" s="17">
        <v>24.322986240470399</v>
      </c>
      <c r="K13" s="65">
        <f>$J$25-J13</f>
        <v>3.3386483578493298</v>
      </c>
      <c r="L13" s="64">
        <f>POWER(2,K13)</f>
        <v>10.11657022784604</v>
      </c>
      <c r="M13" s="64">
        <f>GEOMEAN(I13,L13)</f>
        <v>7.4334094090454066</v>
      </c>
      <c r="N13" s="64">
        <f>F13/M13</f>
        <v>0.36659660682401285</v>
      </c>
    </row>
    <row r="14" spans="1:14" x14ac:dyDescent="0.25">
      <c r="B14" s="4">
        <v>9</v>
      </c>
      <c r="C14" s="62" t="s">
        <v>13</v>
      </c>
      <c r="D14" s="18"/>
      <c r="E14" s="61"/>
      <c r="F14" s="64"/>
      <c r="G14" s="18"/>
      <c r="H14" s="66"/>
      <c r="I14" s="64"/>
      <c r="J14" s="18"/>
      <c r="K14" s="65"/>
      <c r="L14" s="64"/>
      <c r="M14" s="64"/>
      <c r="N14" s="64"/>
    </row>
    <row r="15" spans="1:14" x14ac:dyDescent="0.25">
      <c r="B15" s="4">
        <v>10</v>
      </c>
      <c r="C15" s="62" t="s">
        <v>14</v>
      </c>
      <c r="D15" s="18"/>
      <c r="E15" s="61"/>
      <c r="F15" s="64"/>
      <c r="G15" s="17">
        <v>32.266695534873797</v>
      </c>
      <c r="H15" s="66"/>
      <c r="I15" s="64"/>
      <c r="J15" s="18"/>
      <c r="K15" s="65"/>
      <c r="L15" s="64"/>
      <c r="M15" s="64"/>
      <c r="N15" s="64"/>
    </row>
    <row r="16" spans="1:14" x14ac:dyDescent="0.25">
      <c r="B16" s="4">
        <v>11</v>
      </c>
      <c r="C16" s="62" t="s">
        <v>15</v>
      </c>
      <c r="D16" s="17">
        <v>36.695557375728598</v>
      </c>
      <c r="E16" s="61">
        <f>D25-D16</f>
        <v>-7.8445277583524593</v>
      </c>
      <c r="F16" s="64">
        <f>POWER(2,E16)</f>
        <v>4.3507270995559247E-3</v>
      </c>
      <c r="G16" s="17">
        <v>33.059224963110999</v>
      </c>
      <c r="H16" s="66">
        <f>G25-G16</f>
        <v>-11.070137584548817</v>
      </c>
      <c r="I16" s="64">
        <f>POWER(2,H16)</f>
        <v>4.6511091444071144E-4</v>
      </c>
      <c r="J16" s="17">
        <v>37.491327358293603</v>
      </c>
      <c r="K16" s="65">
        <f>J25-J16</f>
        <v>-9.8296927599738737</v>
      </c>
      <c r="L16" s="64">
        <f>POWER(2,K16)</f>
        <v>1.0989239311871924E-3</v>
      </c>
      <c r="M16" s="64">
        <f>GEOMEAN(I16,L16)</f>
        <v>7.1492762887949467E-4</v>
      </c>
      <c r="N16" s="64"/>
    </row>
    <row r="17" spans="2:22" x14ac:dyDescent="0.25">
      <c r="B17" s="4">
        <v>12</v>
      </c>
      <c r="C17" s="62" t="s">
        <v>16</v>
      </c>
      <c r="D17" s="17">
        <v>29.8023318187401</v>
      </c>
      <c r="E17" s="61">
        <f>$D$25-D17</f>
        <v>-0.95130220136396204</v>
      </c>
      <c r="F17" s="64">
        <f>POWER(2,E17)</f>
        <v>0.51716544875400172</v>
      </c>
      <c r="G17" s="17">
        <v>21.830551489725501</v>
      </c>
      <c r="H17" s="66">
        <f>$G$25-G17</f>
        <v>0.15853588883668124</v>
      </c>
      <c r="I17" s="64">
        <f>POWER(2,H17)</f>
        <v>1.1161538404951143</v>
      </c>
      <c r="J17" s="17">
        <v>25.5831622239768</v>
      </c>
      <c r="K17" s="65">
        <f>$J$25-J17</f>
        <v>2.0784723743429296</v>
      </c>
      <c r="L17" s="64">
        <f>POWER(2,K17)</f>
        <v>4.2235975553696861</v>
      </c>
      <c r="M17" s="64">
        <f>GEOMEAN(I17,L17)</f>
        <v>2.1712173157313508</v>
      </c>
      <c r="N17" s="64">
        <f>F17/M17</f>
        <v>0.23819147213267328</v>
      </c>
    </row>
    <row r="18" spans="2:22" x14ac:dyDescent="0.25">
      <c r="B18" s="4">
        <v>13</v>
      </c>
      <c r="C18" s="62" t="s">
        <v>17</v>
      </c>
      <c r="D18" s="17">
        <v>28.303077692633</v>
      </c>
      <c r="E18" s="61">
        <f>D25-D18</f>
        <v>0.54795192474313836</v>
      </c>
      <c r="F18" s="64">
        <f>POWER(2,E18)</f>
        <v>1.4620087287369898</v>
      </c>
      <c r="G18" s="18"/>
      <c r="H18" s="66"/>
      <c r="I18" s="64"/>
      <c r="J18" s="17"/>
      <c r="K18" s="65"/>
      <c r="L18" s="64"/>
      <c r="M18" s="64"/>
      <c r="N18" s="64"/>
    </row>
    <row r="19" spans="2:22" x14ac:dyDescent="0.25">
      <c r="B19" s="4">
        <v>14</v>
      </c>
      <c r="C19" s="62" t="s">
        <v>18</v>
      </c>
      <c r="D19" s="17">
        <v>29.009256768555201</v>
      </c>
      <c r="E19" s="61">
        <f>D25-D19</f>
        <v>-0.15822715117906228</v>
      </c>
      <c r="F19" s="64">
        <f>POWER(2,E19)</f>
        <v>0.89612559420392823</v>
      </c>
      <c r="G19" s="17">
        <v>19.9158932143723</v>
      </c>
      <c r="H19" s="66">
        <f>$G$25-G19</f>
        <v>2.0731941641898821</v>
      </c>
      <c r="I19" s="64">
        <f>POWER(2,H19)</f>
        <v>4.2081734330375289</v>
      </c>
      <c r="J19" s="17">
        <v>24.850715551863399</v>
      </c>
      <c r="K19" s="65">
        <f>J25-J19</f>
        <v>2.8109190464563305</v>
      </c>
      <c r="L19" s="64">
        <f>POWER(2,K19)</f>
        <v>7.0173146182006922</v>
      </c>
      <c r="M19" s="64">
        <f>GEOMEAN(I19,L19)</f>
        <v>5.4341583476724376</v>
      </c>
      <c r="N19" s="64"/>
    </row>
    <row r="20" spans="2:22" x14ac:dyDescent="0.25">
      <c r="B20" s="4">
        <v>15</v>
      </c>
      <c r="C20" s="62"/>
      <c r="D20" s="17"/>
      <c r="E20" s="61"/>
      <c r="F20" s="64"/>
      <c r="G20" s="18"/>
      <c r="H20" s="66"/>
      <c r="I20" s="64"/>
      <c r="J20" s="18"/>
      <c r="K20" s="65"/>
      <c r="L20" s="64"/>
      <c r="M20" s="64"/>
      <c r="N20" s="64"/>
    </row>
    <row r="21" spans="2:22" x14ac:dyDescent="0.25">
      <c r="B21" s="4">
        <v>16</v>
      </c>
      <c r="C21" s="62" t="s">
        <v>20</v>
      </c>
      <c r="D21" s="18">
        <v>35.0279643633381</v>
      </c>
      <c r="E21" s="61">
        <f>$D$25-D21</f>
        <v>-6.1769347459619617</v>
      </c>
      <c r="F21" s="64">
        <f>POWER(2,E21)</f>
        <v>1.3821569446521824E-2</v>
      </c>
      <c r="G21" s="17">
        <v>21.908411089453601</v>
      </c>
      <c r="H21" s="66">
        <f>$G$25-G21</f>
        <v>8.0676289108581045E-2</v>
      </c>
      <c r="I21" s="64">
        <f>POWER(2,H21)</f>
        <v>1.0575136528312206</v>
      </c>
      <c r="J21" s="17">
        <v>24.4821128145331</v>
      </c>
      <c r="K21" s="65">
        <f>$J$25-J21</f>
        <v>3.1795217837866296</v>
      </c>
      <c r="L21" s="64">
        <f>POWER(2,K21)</f>
        <v>9.0600674057967741</v>
      </c>
      <c r="M21" s="64">
        <f>GEOMEAN(I21,L21)</f>
        <v>3.0953424652534371</v>
      </c>
      <c r="N21" s="64">
        <f>F21/M21</f>
        <v>4.4652795616882271E-3</v>
      </c>
    </row>
    <row r="22" spans="2:22" x14ac:dyDescent="0.25">
      <c r="B22" s="4">
        <v>17</v>
      </c>
      <c r="C22" s="62" t="s">
        <v>21</v>
      </c>
      <c r="D22" s="17">
        <v>28.173113017183798</v>
      </c>
      <c r="E22" s="61">
        <f>$D$25-D22</f>
        <v>0.67791660019234001</v>
      </c>
      <c r="F22" s="64">
        <f>POWER(2,E22)</f>
        <v>1.5998277706021318</v>
      </c>
      <c r="G22" s="17">
        <v>20.919617969631801</v>
      </c>
      <c r="H22" s="66">
        <f>$G$25-G22</f>
        <v>1.0694694089303809</v>
      </c>
      <c r="I22" s="64">
        <f>POWER(2,H22)</f>
        <v>2.0986613844304958</v>
      </c>
      <c r="J22" s="17">
        <v>24.734382724482899</v>
      </c>
      <c r="K22" s="65">
        <f>$J$25-J22</f>
        <v>2.9272518738368305</v>
      </c>
      <c r="L22" s="64">
        <f>POWER(2,K22)</f>
        <v>7.606600697169986</v>
      </c>
      <c r="M22" s="64">
        <f>GEOMEAN(I22,L22)</f>
        <v>3.9954573142423557</v>
      </c>
      <c r="N22" s="64">
        <f>F22/M22</f>
        <v>0.40041167875810518</v>
      </c>
    </row>
    <row r="23" spans="2:22" x14ac:dyDescent="0.25">
      <c r="B23" s="4">
        <v>18</v>
      </c>
      <c r="C23" s="62" t="s">
        <v>22</v>
      </c>
      <c r="D23" s="17">
        <v>30.213295059523499</v>
      </c>
      <c r="E23" s="61">
        <f>$D$25-D23</f>
        <v>-1.3622654421473612</v>
      </c>
      <c r="F23" s="64">
        <f>POWER(2,E23)</f>
        <v>0.38897101473131762</v>
      </c>
      <c r="G23" s="17">
        <v>23.832823328137501</v>
      </c>
      <c r="H23" s="66">
        <f>$G$25-G23</f>
        <v>-1.8437359495753185</v>
      </c>
      <c r="I23" s="64">
        <f>POWER(2,H23)</f>
        <v>0.27859939891872076</v>
      </c>
      <c r="J23" s="17">
        <v>30.979865742948601</v>
      </c>
      <c r="K23" s="65">
        <f>$J$25-J23</f>
        <v>-3.3182311446288715</v>
      </c>
      <c r="L23" s="64">
        <f>POWER(2,K23)</f>
        <v>0.10025658167363062</v>
      </c>
      <c r="M23" s="64">
        <f>GEOMEAN(I23,L23)</f>
        <v>0.16712696787747669</v>
      </c>
      <c r="N23" s="64">
        <f>F23/M23</f>
        <v>2.3273982629570482</v>
      </c>
    </row>
    <row r="24" spans="2:22" x14ac:dyDescent="0.25">
      <c r="B24" s="3"/>
      <c r="C24" s="4"/>
      <c r="D24" s="4"/>
      <c r="E24" s="4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2:22" ht="30" x14ac:dyDescent="0.25">
      <c r="B25" s="9" t="s">
        <v>29</v>
      </c>
      <c r="C25" s="43"/>
      <c r="D25" s="22">
        <f>AVERAGE(D6:D14)</f>
        <v>28.851029617376138</v>
      </c>
      <c r="G25" s="22">
        <f>AVERAGE(G6:G14)</f>
        <v>21.989087378562182</v>
      </c>
      <c r="H25" s="1"/>
      <c r="J25" s="22">
        <f>AVERAGE(J6:J14)</f>
        <v>27.661634598319729</v>
      </c>
      <c r="L25" s="1"/>
    </row>
    <row r="26" spans="2:22" x14ac:dyDescent="0.25">
      <c r="B26" s="10"/>
      <c r="C26" s="5"/>
    </row>
    <row r="27" spans="2:22" x14ac:dyDescent="0.25">
      <c r="B27" s="9" t="s">
        <v>39</v>
      </c>
      <c r="C27" s="5"/>
    </row>
    <row r="28" spans="2:22" x14ac:dyDescent="0.25">
      <c r="B28" s="9"/>
      <c r="C28" s="5"/>
    </row>
    <row r="29" spans="2:22" x14ac:dyDescent="0.25">
      <c r="B29" s="9"/>
      <c r="C29" s="7"/>
      <c r="D29" s="4"/>
      <c r="E29" s="4"/>
      <c r="F29" s="4"/>
      <c r="G29" s="4"/>
    </row>
    <row r="30" spans="2:22" x14ac:dyDescent="0.25">
      <c r="B30" s="9"/>
      <c r="C30" s="7"/>
      <c r="D30" s="7"/>
      <c r="E30" s="7"/>
      <c r="F30" s="7"/>
      <c r="G30" s="7"/>
      <c r="I30" s="7" t="s">
        <v>2</v>
      </c>
      <c r="M30" s="7" t="s">
        <v>2</v>
      </c>
    </row>
    <row r="31" spans="2:22" x14ac:dyDescent="0.25">
      <c r="C31" s="2" t="s">
        <v>0</v>
      </c>
      <c r="D31" s="21"/>
      <c r="E31" s="53" t="s">
        <v>27</v>
      </c>
      <c r="F31" s="20" t="s">
        <v>28</v>
      </c>
      <c r="G31" s="54" t="s">
        <v>40</v>
      </c>
      <c r="H31" s="20" t="s">
        <v>41</v>
      </c>
      <c r="I31" s="6" t="s">
        <v>50</v>
      </c>
      <c r="J31" s="25" t="s">
        <v>42</v>
      </c>
      <c r="K31" s="20" t="s">
        <v>43</v>
      </c>
      <c r="L31" s="20" t="s">
        <v>44</v>
      </c>
      <c r="M31" s="20" t="s">
        <v>45</v>
      </c>
      <c r="N31" s="1"/>
    </row>
    <row r="32" spans="2:22" x14ac:dyDescent="0.25">
      <c r="C32" s="4">
        <v>1</v>
      </c>
      <c r="D32" s="11" t="s">
        <v>5</v>
      </c>
      <c r="E32" s="17">
        <v>26.554604807770598</v>
      </c>
      <c r="F32" s="17">
        <v>19.885269071829899</v>
      </c>
      <c r="G32" s="12">
        <f>E32-F32</f>
        <v>6.6693357359406988</v>
      </c>
      <c r="H32" s="12">
        <f>G32-$H$53</f>
        <v>-0.19260650287325909</v>
      </c>
      <c r="I32" s="24">
        <f>2^-(H32)</f>
        <v>1.1428265853223434</v>
      </c>
      <c r="J32" s="22">
        <f>G32-H54</f>
        <v>2.1321002017039321</v>
      </c>
      <c r="K32" s="21"/>
      <c r="L32" s="21"/>
      <c r="M32" s="26">
        <f>2^-(J32)</f>
        <v>0.22812552723467092</v>
      </c>
      <c r="N32" s="1"/>
    </row>
    <row r="33" spans="3:14" x14ac:dyDescent="0.25">
      <c r="C33" s="4">
        <v>2</v>
      </c>
      <c r="D33" s="11" t="s">
        <v>6</v>
      </c>
      <c r="E33" s="17">
        <v>37.523448799181999</v>
      </c>
      <c r="F33" s="17">
        <v>37.507478058691198</v>
      </c>
      <c r="G33" s="12">
        <f>E33-F33</f>
        <v>1.5970740490800495E-2</v>
      </c>
      <c r="H33" s="12">
        <f>G33-$H$53</f>
        <v>-6.8459714983231574</v>
      </c>
      <c r="I33" s="24">
        <f>2^-(H33)</f>
        <v>115.03838350191461</v>
      </c>
      <c r="J33" s="22">
        <f>G33-H54</f>
        <v>-4.5212647937459662</v>
      </c>
      <c r="K33" s="21"/>
      <c r="L33" s="21"/>
      <c r="M33" s="23">
        <f>2^-(J33)</f>
        <v>22.963406894490856</v>
      </c>
      <c r="N33" s="1"/>
    </row>
    <row r="34" spans="3:14" x14ac:dyDescent="0.25">
      <c r="C34" s="4">
        <v>3</v>
      </c>
      <c r="D34" s="11" t="s">
        <v>7</v>
      </c>
      <c r="E34" s="17">
        <v>25.680081588552099</v>
      </c>
      <c r="F34" s="17">
        <v>18.753681462273299</v>
      </c>
      <c r="G34" s="12">
        <f>E34-F34</f>
        <v>6.9264001262788</v>
      </c>
      <c r="H34" s="12">
        <f>G34-$H$53</f>
        <v>6.4457887464842045E-2</v>
      </c>
      <c r="I34" s="24">
        <f>2^-(H34)</f>
        <v>0.95630459471268858</v>
      </c>
      <c r="J34" s="22">
        <f>G34-H54</f>
        <v>2.3891645920420332</v>
      </c>
      <c r="K34" s="21"/>
      <c r="L34" s="21"/>
      <c r="M34" s="26">
        <f>2^-(J34)</f>
        <v>0.19089290769713527</v>
      </c>
      <c r="N34" s="1"/>
    </row>
    <row r="35" spans="3:14" x14ac:dyDescent="0.25">
      <c r="C35" s="4">
        <v>4</v>
      </c>
      <c r="D35" s="11" t="s">
        <v>8</v>
      </c>
      <c r="E35" s="17">
        <v>28.298738378958198</v>
      </c>
      <c r="F35" s="17">
        <v>20.341079331720099</v>
      </c>
      <c r="G35" s="12">
        <f>E35-F35</f>
        <v>7.9576590472380992</v>
      </c>
      <c r="H35" s="12">
        <f>G35-$H$53</f>
        <v>1.0957168084241413</v>
      </c>
      <c r="I35" s="24">
        <f>2^-(H35)</f>
        <v>0.46790358630751738</v>
      </c>
      <c r="J35" s="21"/>
      <c r="K35" s="22">
        <f>G35-H55</f>
        <v>0.10617141461399981</v>
      </c>
      <c r="L35" s="21"/>
      <c r="M35" s="23">
        <f>2^-(K35)</f>
        <v>0.92905028206670071</v>
      </c>
      <c r="N35" s="1"/>
    </row>
    <row r="36" spans="3:14" x14ac:dyDescent="0.25">
      <c r="C36" s="4">
        <v>5</v>
      </c>
      <c r="D36" s="11" t="s">
        <v>9</v>
      </c>
      <c r="E36" s="17">
        <v>27.0553437909611</v>
      </c>
      <c r="F36" s="17">
        <v>19.310027572951</v>
      </c>
      <c r="G36" s="12">
        <f>E36-F36</f>
        <v>7.7453162180100996</v>
      </c>
      <c r="H36" s="12">
        <f>G36-$H$53</f>
        <v>0.88337397919614169</v>
      </c>
      <c r="I36" s="24">
        <f>2^-(H36)</f>
        <v>0.54209816209764361</v>
      </c>
      <c r="J36" s="21"/>
      <c r="K36" s="22">
        <f>G36-H55</f>
        <v>-0.10617141461399981</v>
      </c>
      <c r="L36" s="21"/>
      <c r="M36" s="23">
        <f>2^-(K36)</f>
        <v>1.0763680064500594</v>
      </c>
      <c r="N36" s="1"/>
    </row>
    <row r="37" spans="3:14" x14ac:dyDescent="0.25">
      <c r="C37" s="4">
        <v>6</v>
      </c>
      <c r="D37" s="28" t="s">
        <v>10</v>
      </c>
      <c r="E37" s="29"/>
      <c r="F37" s="29"/>
      <c r="G37" s="30"/>
      <c r="H37" s="30"/>
      <c r="I37" s="31"/>
      <c r="J37" s="29"/>
      <c r="K37" s="29"/>
      <c r="L37" s="32"/>
      <c r="M37" s="52"/>
      <c r="N37" s="1"/>
    </row>
    <row r="38" spans="3:14" x14ac:dyDescent="0.25">
      <c r="C38" s="4">
        <v>7</v>
      </c>
      <c r="D38" s="11" t="s">
        <v>11</v>
      </c>
      <c r="E38" s="17">
        <v>29.440249745821301</v>
      </c>
      <c r="F38" s="17">
        <v>18.586388554769101</v>
      </c>
      <c r="G38" s="12">
        <f>E38-F38</f>
        <v>10.8538611910522</v>
      </c>
      <c r="H38" s="12">
        <f>G38-$H$53</f>
        <v>3.9919189522382421</v>
      </c>
      <c r="I38" s="24">
        <f>2^-(H38)</f>
        <v>6.2851067024703111E-2</v>
      </c>
      <c r="J38" s="22"/>
      <c r="K38" s="21"/>
      <c r="L38" s="22">
        <f>G38-H56</f>
        <v>1.494404289182599</v>
      </c>
      <c r="M38" s="26">
        <f>2^-(L38)</f>
        <v>0.35492736372634481</v>
      </c>
      <c r="N38" s="1"/>
    </row>
    <row r="39" spans="3:14" x14ac:dyDescent="0.25">
      <c r="C39" s="4">
        <v>8</v>
      </c>
      <c r="D39" s="11" t="s">
        <v>12</v>
      </c>
      <c r="E39" s="17">
        <v>27.4047402103877</v>
      </c>
      <c r="F39" s="17">
        <v>19.539687597700699</v>
      </c>
      <c r="G39" s="12">
        <f>E39-F39</f>
        <v>7.865052612687002</v>
      </c>
      <c r="H39" s="12">
        <f>G39-$H$53</f>
        <v>1.003110373873044</v>
      </c>
      <c r="I39" s="24">
        <f>2^-(H39)</f>
        <v>0.49892318775180478</v>
      </c>
      <c r="J39" s="22"/>
      <c r="K39" s="21"/>
      <c r="L39" s="22">
        <f>G39-H56</f>
        <v>-1.494404289182599</v>
      </c>
      <c r="M39" s="23">
        <f>2^-(L39)</f>
        <v>2.8174778904086342</v>
      </c>
      <c r="N39" s="1"/>
    </row>
    <row r="40" spans="3:14" x14ac:dyDescent="0.25">
      <c r="C40" s="4">
        <v>9</v>
      </c>
      <c r="D40" s="28" t="s">
        <v>13</v>
      </c>
      <c r="E40" s="29"/>
      <c r="F40" s="29"/>
      <c r="G40" s="30"/>
      <c r="H40" s="30"/>
      <c r="I40" s="31"/>
      <c r="J40" s="29"/>
      <c r="K40" s="32"/>
      <c r="L40" s="29"/>
      <c r="M40" s="52"/>
      <c r="N40" s="1"/>
    </row>
    <row r="41" spans="3:14" customFormat="1" x14ac:dyDescent="0.25">
      <c r="C41" s="51">
        <v>10</v>
      </c>
      <c r="D41" s="28" t="s">
        <v>14</v>
      </c>
      <c r="E41" s="29"/>
      <c r="F41" s="57"/>
      <c r="G41" s="30"/>
      <c r="H41" s="30"/>
      <c r="I41" s="31"/>
      <c r="J41" s="29"/>
      <c r="K41" s="32"/>
      <c r="L41" s="32"/>
      <c r="M41" s="33"/>
    </row>
    <row r="42" spans="3:14" customFormat="1" x14ac:dyDescent="0.25">
      <c r="C42" s="51">
        <v>11</v>
      </c>
      <c r="D42" s="62" t="s">
        <v>15</v>
      </c>
      <c r="E42" s="17">
        <v>36.695557375728598</v>
      </c>
      <c r="F42" s="17">
        <v>33.059224963110999</v>
      </c>
      <c r="G42" s="61">
        <f>E42-F42</f>
        <v>3.6363324126175982</v>
      </c>
      <c r="H42" s="61">
        <f>G42-$H$53</f>
        <v>-3.2256098261963597</v>
      </c>
      <c r="I42" s="60">
        <f>2^-(H42)</f>
        <v>9.3541711546107464</v>
      </c>
      <c r="J42" s="18">
        <f>G42-H54</f>
        <v>-0.90090312161916852</v>
      </c>
      <c r="K42" s="59"/>
      <c r="L42" s="59"/>
      <c r="M42" s="63">
        <f>2^-J42</f>
        <v>1.8672344990005956</v>
      </c>
    </row>
    <row r="43" spans="3:14" x14ac:dyDescent="0.25">
      <c r="C43" s="4">
        <v>12</v>
      </c>
      <c r="D43" s="62" t="s">
        <v>16</v>
      </c>
      <c r="E43" s="17">
        <v>29.8023318187401</v>
      </c>
      <c r="F43" s="17">
        <v>21.830551489725501</v>
      </c>
      <c r="G43" s="61">
        <f>E43-F43</f>
        <v>7.9717803290145994</v>
      </c>
      <c r="H43" s="61">
        <f>G43-$H$53</f>
        <v>1.1098380902006415</v>
      </c>
      <c r="I43" s="60">
        <f>2^-(H43)</f>
        <v>0.46334602811077819</v>
      </c>
      <c r="J43" s="18">
        <f>G43-H54</f>
        <v>3.4345447947778327</v>
      </c>
      <c r="K43" s="59"/>
      <c r="L43" s="59"/>
      <c r="M43" s="58">
        <f>2^-(J43)</f>
        <v>9.2490897842604974E-2</v>
      </c>
      <c r="N43" s="1"/>
    </row>
    <row r="44" spans="3:14" x14ac:dyDescent="0.25">
      <c r="C44" s="4">
        <v>13</v>
      </c>
      <c r="D44" s="28" t="s">
        <v>17</v>
      </c>
      <c r="E44" s="57">
        <v>28.303077692633</v>
      </c>
      <c r="F44" s="29"/>
      <c r="G44" s="30"/>
      <c r="H44" s="30"/>
      <c r="I44" s="31"/>
      <c r="J44" s="29"/>
      <c r="K44" s="29"/>
      <c r="L44" s="32"/>
      <c r="M44" s="56"/>
      <c r="N44" s="1"/>
    </row>
    <row r="45" spans="3:14" x14ac:dyDescent="0.25">
      <c r="C45" s="4">
        <v>14</v>
      </c>
      <c r="D45" s="62" t="s">
        <v>18</v>
      </c>
      <c r="E45" s="17">
        <v>29.009256768555201</v>
      </c>
      <c r="F45" s="17">
        <v>19.9158932143723</v>
      </c>
      <c r="G45" s="61">
        <f>E45-F45</f>
        <v>9.0933635541829005</v>
      </c>
      <c r="H45" s="61">
        <f>G45-$H$53</f>
        <v>2.2314213153689426</v>
      </c>
      <c r="I45" s="60">
        <f>2^-(H45)</f>
        <v>0.2129488264833922</v>
      </c>
      <c r="J45" s="18"/>
      <c r="K45" s="18">
        <f>G45/H55</f>
        <v>1.1581707798148495</v>
      </c>
      <c r="L45" s="59"/>
      <c r="M45" s="58">
        <f>2^-(K45)</f>
        <v>0.44808030489389222</v>
      </c>
      <c r="N45" s="1"/>
    </row>
    <row r="46" spans="3:14" x14ac:dyDescent="0.25">
      <c r="C46" s="4">
        <v>15</v>
      </c>
      <c r="D46" s="11" t="s">
        <v>19</v>
      </c>
      <c r="E46" s="17">
        <v>39.558505247322699</v>
      </c>
      <c r="F46" s="18">
        <v>29.588137823568601</v>
      </c>
      <c r="G46" s="12">
        <f>E46-F46</f>
        <v>9.970367423754098</v>
      </c>
      <c r="H46" s="12">
        <f>G46-$H$53</f>
        <v>3.1084251849401401</v>
      </c>
      <c r="I46" s="24">
        <f>2^-(H46)</f>
        <v>0.11595000723038854</v>
      </c>
      <c r="J46" s="18"/>
      <c r="K46" s="22">
        <f>G46-H55</f>
        <v>2.1188797911299986</v>
      </c>
      <c r="L46" s="21"/>
      <c r="M46" s="27">
        <f>2^-(K46)</f>
        <v>0.23022560646122089</v>
      </c>
      <c r="N46" s="1"/>
    </row>
    <row r="47" spans="3:14" x14ac:dyDescent="0.25">
      <c r="C47" s="4">
        <v>16</v>
      </c>
      <c r="D47" s="11" t="s">
        <v>20</v>
      </c>
      <c r="E47" s="18">
        <v>35.0279643633381</v>
      </c>
      <c r="F47" s="17">
        <v>21.908411089453601</v>
      </c>
      <c r="G47" s="12">
        <f>E47-F47</f>
        <v>13.119553273884499</v>
      </c>
      <c r="H47" s="12">
        <f>G47-$H$53</f>
        <v>6.257611035070541</v>
      </c>
      <c r="I47" s="24">
        <f>2^-(H47)</f>
        <v>1.3069873291487207E-2</v>
      </c>
      <c r="J47" s="18"/>
      <c r="K47" s="21"/>
      <c r="L47" s="22">
        <f>G47-H56</f>
        <v>3.7600963720148979</v>
      </c>
      <c r="M47" s="26">
        <f>2^-(L47)</f>
        <v>7.3807110860371755E-2</v>
      </c>
      <c r="N47" s="1"/>
    </row>
    <row r="48" spans="3:14" x14ac:dyDescent="0.25">
      <c r="C48" s="4">
        <v>17</v>
      </c>
      <c r="D48" s="11" t="s">
        <v>21</v>
      </c>
      <c r="E48" s="17">
        <v>28.173113017183798</v>
      </c>
      <c r="F48" s="17">
        <v>20.919617969631801</v>
      </c>
      <c r="G48" s="12">
        <f>E48-F48</f>
        <v>7.253495047551997</v>
      </c>
      <c r="H48" s="12">
        <f>G48-$H$53</f>
        <v>0.3915528087380391</v>
      </c>
      <c r="I48" s="24">
        <f>2^-(H48)</f>
        <v>0.76230867088464194</v>
      </c>
      <c r="J48" s="18"/>
      <c r="K48" s="21"/>
      <c r="L48" s="22">
        <f>G48-H56</f>
        <v>-2.105961854317604</v>
      </c>
      <c r="M48" s="26">
        <f>2^-(L48)</f>
        <v>4.3048466750210723</v>
      </c>
      <c r="N48" s="1"/>
    </row>
    <row r="49" spans="2:18" x14ac:dyDescent="0.25">
      <c r="C49" s="4">
        <v>18</v>
      </c>
      <c r="D49" s="11" t="s">
        <v>22</v>
      </c>
      <c r="E49" s="17">
        <v>30.213295059523499</v>
      </c>
      <c r="F49" s="17">
        <v>23.832823328137501</v>
      </c>
      <c r="G49" s="12">
        <f>E49-F49</f>
        <v>6.3804717313859989</v>
      </c>
      <c r="H49" s="12">
        <f>G49-$H$53</f>
        <v>-0.48147050742795905</v>
      </c>
      <c r="I49" s="24">
        <f>2^-(H49)</f>
        <v>1.3961660227587116</v>
      </c>
      <c r="J49" s="18"/>
      <c r="K49" s="21"/>
      <c r="L49" s="22">
        <f>G49-H56</f>
        <v>-2.9789851704836021</v>
      </c>
      <c r="M49" s="26">
        <f>2^-(L49)</f>
        <v>7.8843136519429065</v>
      </c>
      <c r="N49" s="1"/>
    </row>
    <row r="50" spans="2:18" x14ac:dyDescent="0.25">
      <c r="C50" s="4"/>
      <c r="D50" s="11"/>
      <c r="E50" s="19"/>
      <c r="F50" s="55"/>
      <c r="G50" s="16"/>
      <c r="H50" s="14"/>
      <c r="I50" s="14"/>
      <c r="J50" s="12"/>
      <c r="K50" s="21"/>
      <c r="L50" s="21"/>
      <c r="M50" s="21"/>
      <c r="N50" s="1"/>
    </row>
    <row r="51" spans="2:18" x14ac:dyDescent="0.25">
      <c r="D51" s="4"/>
      <c r="E51" s="4"/>
      <c r="F51" s="4"/>
      <c r="G51" s="4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</row>
    <row r="53" spans="2:18" x14ac:dyDescent="0.25">
      <c r="G53" s="1" t="s">
        <v>46</v>
      </c>
      <c r="H53" s="5">
        <f>AVERAGE(G32:G40)</f>
        <v>6.8619422388139579</v>
      </c>
      <c r="I53" s="5" t="s">
        <v>51</v>
      </c>
    </row>
    <row r="54" spans="2:18" x14ac:dyDescent="0.25">
      <c r="G54" s="1" t="s">
        <v>47</v>
      </c>
      <c r="H54" s="5">
        <f>AVERAGE(G32:G34)</f>
        <v>4.5372355342367667</v>
      </c>
      <c r="I54" s="5" t="s">
        <v>52</v>
      </c>
    </row>
    <row r="55" spans="2:18" x14ac:dyDescent="0.25">
      <c r="G55" s="1" t="s">
        <v>48</v>
      </c>
      <c r="H55" s="5">
        <f>AVERAGE(G35:G37)</f>
        <v>7.8514876326240994</v>
      </c>
      <c r="I55" s="5" t="s">
        <v>53</v>
      </c>
    </row>
    <row r="56" spans="2:18" x14ac:dyDescent="0.25">
      <c r="G56" s="1" t="s">
        <v>49</v>
      </c>
      <c r="H56" s="5">
        <f>AVERAGE(G38:G40)</f>
        <v>9.359456901869601</v>
      </c>
      <c r="I56" s="5" t="s">
        <v>54</v>
      </c>
    </row>
    <row r="60" spans="2:18" x14ac:dyDescent="0.25">
      <c r="B60" s="9"/>
      <c r="C60" s="7"/>
      <c r="D60" s="4"/>
      <c r="E60" s="4"/>
      <c r="F60" s="4"/>
      <c r="G60" s="4"/>
    </row>
    <row r="61" spans="2:18" x14ac:dyDescent="0.25">
      <c r="B61" s="9"/>
      <c r="C61" s="7"/>
      <c r="D61" s="7"/>
      <c r="E61" s="7"/>
      <c r="F61" s="7"/>
      <c r="G61" s="7"/>
      <c r="I61" s="7" t="s">
        <v>2</v>
      </c>
      <c r="M61" s="7" t="s">
        <v>2</v>
      </c>
    </row>
    <row r="62" spans="2:18" x14ac:dyDescent="0.25">
      <c r="C62" s="2" t="s">
        <v>0</v>
      </c>
      <c r="D62" s="21"/>
      <c r="E62" s="53" t="s">
        <v>27</v>
      </c>
      <c r="F62" s="20" t="s">
        <v>55</v>
      </c>
      <c r="G62" s="54" t="s">
        <v>40</v>
      </c>
      <c r="H62" s="20" t="s">
        <v>41</v>
      </c>
      <c r="I62" s="6" t="s">
        <v>50</v>
      </c>
      <c r="J62" s="25" t="s">
        <v>42</v>
      </c>
      <c r="K62" s="20" t="s">
        <v>43</v>
      </c>
      <c r="L62" s="20" t="s">
        <v>44</v>
      </c>
      <c r="M62" s="20" t="s">
        <v>45</v>
      </c>
    </row>
    <row r="63" spans="2:18" x14ac:dyDescent="0.25">
      <c r="C63" s="4">
        <v>1</v>
      </c>
      <c r="D63" s="11" t="s">
        <v>5</v>
      </c>
      <c r="E63" s="17">
        <v>26.554604807770598</v>
      </c>
      <c r="F63" s="17">
        <v>23.7815927392611</v>
      </c>
      <c r="G63" s="12">
        <f>E63-F63</f>
        <v>2.7730120685094981</v>
      </c>
      <c r="H63" s="12">
        <f>G63-$H$53</f>
        <v>-4.0889301703044598</v>
      </c>
      <c r="I63" s="24">
        <f>2^-(H63)</f>
        <v>17.017299070680785</v>
      </c>
      <c r="J63" s="22">
        <f>G63-H85</f>
        <v>-8.6951557516201206E-2</v>
      </c>
      <c r="K63" s="21"/>
      <c r="L63" s="21"/>
      <c r="M63" s="26">
        <f>2^-(J63)</f>
        <v>1.0621235221561423</v>
      </c>
    </row>
    <row r="64" spans="2:18" x14ac:dyDescent="0.25">
      <c r="C64" s="4">
        <v>2</v>
      </c>
      <c r="D64" s="11" t="s">
        <v>6</v>
      </c>
      <c r="E64" s="17">
        <v>37.523448799181999</v>
      </c>
      <c r="F64" s="17">
        <v>34.803636638510199</v>
      </c>
      <c r="G64" s="12">
        <f>E64-F64</f>
        <v>2.7198121606718004</v>
      </c>
      <c r="H64" s="12">
        <f>G64-$H$53</f>
        <v>-4.1421300781421575</v>
      </c>
      <c r="I64" s="24">
        <f>2^-(H64)</f>
        <v>17.656531740028719</v>
      </c>
      <c r="J64" s="22">
        <f>G64-H85</f>
        <v>-0.14015146535389889</v>
      </c>
      <c r="K64" s="21"/>
      <c r="L64" s="21"/>
      <c r="M64" s="23">
        <f>2^-(J64)</f>
        <v>1.1020208085248624</v>
      </c>
    </row>
    <row r="65" spans="1:13" x14ac:dyDescent="0.25">
      <c r="C65" s="4">
        <v>3</v>
      </c>
      <c r="D65" s="11" t="s">
        <v>7</v>
      </c>
      <c r="E65" s="17">
        <v>25.680081588552099</v>
      </c>
      <c r="F65" s="17">
        <v>22.5930149396563</v>
      </c>
      <c r="G65" s="12">
        <f>E65-F65</f>
        <v>3.0870666488957994</v>
      </c>
      <c r="H65" s="12">
        <f>G65-$H$53</f>
        <v>-3.7748755899181585</v>
      </c>
      <c r="I65" s="24">
        <f>2^-(H65)</f>
        <v>13.68833995290734</v>
      </c>
      <c r="J65" s="22">
        <f>G65-H85</f>
        <v>0.22710302287010009</v>
      </c>
      <c r="K65" s="21"/>
      <c r="L65" s="21"/>
      <c r="M65" s="26">
        <f>2^-(J65)</f>
        <v>0.85434872965836406</v>
      </c>
    </row>
    <row r="66" spans="1:13" x14ac:dyDescent="0.25">
      <c r="C66" s="4">
        <v>4</v>
      </c>
      <c r="D66" s="11" t="s">
        <v>8</v>
      </c>
      <c r="E66" s="17">
        <v>28.298738378958198</v>
      </c>
      <c r="F66" s="17">
        <v>24.3562489413113</v>
      </c>
      <c r="G66" s="12">
        <f>E66-F66</f>
        <v>3.9424894376468984</v>
      </c>
      <c r="H66" s="12">
        <f>G66-$H$53</f>
        <v>-2.9194528011670595</v>
      </c>
      <c r="I66" s="24">
        <f>2^-(H66)</f>
        <v>7.565591081582288</v>
      </c>
      <c r="J66" s="21"/>
      <c r="K66" s="22">
        <f>G66-H86</f>
        <v>0.45912734870795013</v>
      </c>
      <c r="L66" s="21"/>
      <c r="M66" s="23">
        <f>2^-(K66)</f>
        <v>0.7274261280621348</v>
      </c>
    </row>
    <row r="67" spans="1:13" x14ac:dyDescent="0.25">
      <c r="C67" s="4">
        <v>5</v>
      </c>
      <c r="D67" s="11" t="s">
        <v>9</v>
      </c>
      <c r="E67" s="17">
        <v>27.0553437909611</v>
      </c>
      <c r="F67" s="17">
        <v>24.031109050730102</v>
      </c>
      <c r="G67" s="12">
        <f>E67-F67</f>
        <v>3.0242347402309981</v>
      </c>
      <c r="H67" s="12">
        <f>G67-$H$53</f>
        <v>-3.8377074985829598</v>
      </c>
      <c r="I67" s="24">
        <f>2^-(H67)</f>
        <v>14.297663502129378</v>
      </c>
      <c r="J67" s="21"/>
      <c r="K67" s="22">
        <f>G67-H86</f>
        <v>-0.45912734870795013</v>
      </c>
      <c r="L67" s="21"/>
      <c r="M67" s="23">
        <f>2^-(K67)</f>
        <v>1.3747100377931196</v>
      </c>
    </row>
    <row r="68" spans="1:13" x14ac:dyDescent="0.25">
      <c r="C68" s="4">
        <v>6</v>
      </c>
      <c r="D68" s="28" t="s">
        <v>10</v>
      </c>
      <c r="E68" s="29"/>
      <c r="F68" s="17"/>
      <c r="G68" s="30"/>
      <c r="H68" s="30"/>
      <c r="I68" s="31"/>
      <c r="J68" s="29"/>
      <c r="K68" s="29"/>
      <c r="L68" s="32"/>
      <c r="M68" s="52"/>
    </row>
    <row r="69" spans="1:13" x14ac:dyDescent="0.25">
      <c r="C69" s="4">
        <v>7</v>
      </c>
      <c r="D69" s="11" t="s">
        <v>11</v>
      </c>
      <c r="E69" s="17">
        <v>29.440249745821301</v>
      </c>
      <c r="F69" s="17">
        <v>33.376999016406998</v>
      </c>
      <c r="G69" s="12">
        <f>E69-F69</f>
        <v>-3.9367492705856968</v>
      </c>
      <c r="H69" s="12">
        <f>G69-$H$53</f>
        <v>-10.798691509399655</v>
      </c>
      <c r="I69" s="24">
        <f>2^-(H69)</f>
        <v>1781.2712494774255</v>
      </c>
      <c r="J69" s="22"/>
      <c r="K69" s="21"/>
      <c r="L69" s="22">
        <f>G69-H87</f>
        <v>-3.5092516202514989</v>
      </c>
      <c r="M69" s="26">
        <f>2^-(L69)</f>
        <v>11.386493433520645</v>
      </c>
    </row>
    <row r="70" spans="1:13" x14ac:dyDescent="0.25">
      <c r="C70" s="4">
        <v>8</v>
      </c>
      <c r="D70" s="11" t="s">
        <v>12</v>
      </c>
      <c r="E70" s="17">
        <v>27.4047402103877</v>
      </c>
      <c r="F70" s="17">
        <v>24.322986240470399</v>
      </c>
      <c r="G70" s="12">
        <f>E70-F70</f>
        <v>3.0817539699173011</v>
      </c>
      <c r="H70" s="12">
        <f>G70-$H$53</f>
        <v>-3.7801882688966568</v>
      </c>
      <c r="I70" s="24">
        <f>2^-(H70)</f>
        <v>13.73883975788975</v>
      </c>
      <c r="J70" s="22"/>
      <c r="K70" s="21"/>
      <c r="L70" s="22">
        <f>G70-H87</f>
        <v>3.5092516202514989</v>
      </c>
      <c r="M70" s="23">
        <f>2^-(L70)</f>
        <v>8.7823350168200573E-2</v>
      </c>
    </row>
    <row r="71" spans="1:13" x14ac:dyDescent="0.25">
      <c r="C71" s="4">
        <v>9</v>
      </c>
      <c r="D71" s="28" t="s">
        <v>13</v>
      </c>
      <c r="E71" s="29"/>
      <c r="F71" s="18"/>
      <c r="G71" s="30"/>
      <c r="H71" s="30"/>
      <c r="I71" s="31"/>
      <c r="J71" s="29"/>
      <c r="K71" s="32"/>
      <c r="L71" s="29"/>
      <c r="M71" s="52"/>
    </row>
    <row r="72" spans="1:13" x14ac:dyDescent="0.25">
      <c r="A72"/>
      <c r="B72"/>
      <c r="C72" s="51">
        <v>10</v>
      </c>
      <c r="D72" s="28" t="s">
        <v>14</v>
      </c>
      <c r="E72" s="29"/>
      <c r="F72" s="18"/>
      <c r="G72" s="30"/>
      <c r="H72" s="30"/>
      <c r="I72" s="31"/>
      <c r="J72" s="29"/>
      <c r="K72" s="32"/>
      <c r="L72" s="32"/>
      <c r="M72" s="33"/>
    </row>
    <row r="73" spans="1:13" x14ac:dyDescent="0.25">
      <c r="A73"/>
      <c r="B73"/>
      <c r="C73" s="51">
        <v>11</v>
      </c>
      <c r="D73" s="62" t="s">
        <v>15</v>
      </c>
      <c r="E73" s="17">
        <v>36.695557375728598</v>
      </c>
      <c r="F73" s="17">
        <v>37.491327358293603</v>
      </c>
      <c r="G73" s="61">
        <f>E73-F73</f>
        <v>-0.79576998256500531</v>
      </c>
      <c r="H73" s="61">
        <f>G73-$H$53</f>
        <v>-7.6577122213789632</v>
      </c>
      <c r="I73" s="60">
        <f>2^-(H73)</f>
        <v>201.93010764841347</v>
      </c>
      <c r="J73" s="18">
        <f>G73-H85</f>
        <v>-3.6557336085907046</v>
      </c>
      <c r="K73" s="59"/>
      <c r="L73" s="59"/>
      <c r="M73" s="63">
        <f>2^-J73</f>
        <v>12.603334775635565</v>
      </c>
    </row>
    <row r="74" spans="1:13" x14ac:dyDescent="0.25">
      <c r="C74" s="4">
        <v>12</v>
      </c>
      <c r="D74" s="62" t="s">
        <v>16</v>
      </c>
      <c r="E74" s="17">
        <v>29.8023318187401</v>
      </c>
      <c r="F74" s="17">
        <v>25.5831622239768</v>
      </c>
      <c r="G74" s="61">
        <f>E74-F74</f>
        <v>4.2191695947633008</v>
      </c>
      <c r="H74" s="61">
        <f>G74-$H$53</f>
        <v>-2.6427726440506571</v>
      </c>
      <c r="I74" s="60">
        <f>2^-(H74)</f>
        <v>6.2453076581800868</v>
      </c>
      <c r="J74" s="18">
        <f>G74-H85</f>
        <v>1.3592059687376015</v>
      </c>
      <c r="K74" s="59"/>
      <c r="L74" s="59"/>
      <c r="M74" s="58">
        <f>2^-(J74)</f>
        <v>0.3897967673544328</v>
      </c>
    </row>
    <row r="75" spans="1:13" x14ac:dyDescent="0.25">
      <c r="C75" s="4">
        <v>13</v>
      </c>
      <c r="D75" s="62" t="s">
        <v>17</v>
      </c>
      <c r="E75" s="17">
        <v>28.303077692633</v>
      </c>
      <c r="F75" s="17">
        <v>23.985978418002301</v>
      </c>
      <c r="G75" s="61">
        <f>E75-F75</f>
        <v>4.3170992746306993</v>
      </c>
      <c r="H75" s="61">
        <f>G75-$H$53</f>
        <v>-2.5448429641832586</v>
      </c>
      <c r="I75" s="60">
        <f>2^-(H75)</f>
        <v>5.8354461602982477</v>
      </c>
      <c r="J75" s="18"/>
      <c r="K75" s="18">
        <f>G75-H86</f>
        <v>0.83373718569175104</v>
      </c>
      <c r="L75" s="59"/>
      <c r="M75" s="58">
        <f>2^-(K75)</f>
        <v>0.56107394123302601</v>
      </c>
    </row>
    <row r="76" spans="1:13" x14ac:dyDescent="0.25">
      <c r="C76" s="4">
        <v>14</v>
      </c>
      <c r="D76" s="62" t="s">
        <v>18</v>
      </c>
      <c r="E76" s="17">
        <v>29.009256768555201</v>
      </c>
      <c r="F76" s="17">
        <v>24.850715551863399</v>
      </c>
      <c r="G76" s="61">
        <f>E76-F76</f>
        <v>4.1585412166918019</v>
      </c>
      <c r="H76" s="61">
        <f>G76-$H$53</f>
        <v>-2.703401022122156</v>
      </c>
      <c r="I76" s="60">
        <f>2^-(H76)</f>
        <v>6.5133557292100539</v>
      </c>
      <c r="J76" s="18"/>
      <c r="K76" s="18">
        <f>G76/H86</f>
        <v>1.1938297284387445</v>
      </c>
      <c r="L76" s="59"/>
      <c r="M76" s="58">
        <f>2^-(K76)</f>
        <v>0.43714089995159466</v>
      </c>
    </row>
    <row r="77" spans="1:13" x14ac:dyDescent="0.25">
      <c r="C77" s="4">
        <v>15</v>
      </c>
      <c r="D77" s="28" t="s">
        <v>19</v>
      </c>
      <c r="E77" s="57">
        <v>39.558505247322699</v>
      </c>
      <c r="F77" s="29"/>
      <c r="G77" s="30"/>
      <c r="H77" s="30"/>
      <c r="I77" s="31"/>
      <c r="J77" s="29"/>
      <c r="K77" s="29"/>
      <c r="L77" s="32"/>
      <c r="M77" s="56"/>
    </row>
    <row r="78" spans="1:13" x14ac:dyDescent="0.25">
      <c r="C78" s="4">
        <v>16</v>
      </c>
      <c r="D78" s="11" t="s">
        <v>20</v>
      </c>
      <c r="E78" s="18">
        <v>35.0279643633381</v>
      </c>
      <c r="F78" s="17">
        <v>24.4821128145331</v>
      </c>
      <c r="G78" s="12">
        <f>E78-F78</f>
        <v>10.545851548805</v>
      </c>
      <c r="H78" s="12">
        <f>G78-$H$53</f>
        <v>3.6839093099910425</v>
      </c>
      <c r="I78" s="24">
        <f>2^-(H78)</f>
        <v>7.7809530783341768E-2</v>
      </c>
      <c r="J78" s="18"/>
      <c r="K78" s="21"/>
      <c r="L78" s="22">
        <f>G78-H87</f>
        <v>10.973349199139198</v>
      </c>
      <c r="M78" s="26">
        <f>2^-(L78)</f>
        <v>4.9738506226368632E-4</v>
      </c>
    </row>
    <row r="79" spans="1:13" x14ac:dyDescent="0.25">
      <c r="C79" s="4">
        <v>17</v>
      </c>
      <c r="D79" s="11" t="s">
        <v>21</v>
      </c>
      <c r="E79" s="17">
        <v>28.173113017183798</v>
      </c>
      <c r="F79" s="17">
        <v>24.734382724482899</v>
      </c>
      <c r="G79" s="12">
        <f>E79-F79</f>
        <v>3.4387302927008996</v>
      </c>
      <c r="H79" s="12">
        <f>G79-$H$53</f>
        <v>-3.4232119461130583</v>
      </c>
      <c r="I79" s="24">
        <f>2^-(H79)</f>
        <v>10.727276559485345</v>
      </c>
      <c r="J79" s="18"/>
      <c r="K79" s="21"/>
      <c r="L79" s="22">
        <f>G79-H87</f>
        <v>3.8662279430350974</v>
      </c>
      <c r="M79" s="26">
        <f>2^-(L79)</f>
        <v>6.8572410934030423E-2</v>
      </c>
    </row>
    <row r="80" spans="1:13" x14ac:dyDescent="0.25">
      <c r="C80" s="4">
        <v>18</v>
      </c>
      <c r="D80" s="11" t="s">
        <v>22</v>
      </c>
      <c r="E80" s="17">
        <v>30.213295059523499</v>
      </c>
      <c r="F80" s="17">
        <v>30.979865742948601</v>
      </c>
      <c r="G80" s="12">
        <f>E80-F80</f>
        <v>-0.76657068342510115</v>
      </c>
      <c r="H80" s="12">
        <f>G80-$H$53</f>
        <v>-7.6285129222390591</v>
      </c>
      <c r="I80" s="24">
        <f>2^-(H80)</f>
        <v>197.88424210897327</v>
      </c>
      <c r="J80" s="18"/>
      <c r="K80" s="21"/>
      <c r="L80" s="22">
        <f>G80-H87</f>
        <v>-0.33907303309090331</v>
      </c>
      <c r="M80" s="26">
        <f>2^-(L80)</f>
        <v>1.2649435755683256</v>
      </c>
    </row>
    <row r="81" spans="3:13" x14ac:dyDescent="0.25">
      <c r="C81" s="4"/>
      <c r="D81" s="11"/>
      <c r="E81" s="19"/>
      <c r="F81" s="55"/>
      <c r="G81" s="16"/>
      <c r="H81" s="14"/>
      <c r="I81" s="14"/>
      <c r="J81" s="12"/>
      <c r="K81" s="21"/>
      <c r="L81" s="21"/>
      <c r="M81" s="21"/>
    </row>
    <row r="82" spans="3:13" x14ac:dyDescent="0.25">
      <c r="D82" s="4"/>
      <c r="E82" s="4"/>
      <c r="F82" s="4"/>
      <c r="G82" s="4"/>
      <c r="H82" s="7"/>
      <c r="I82" s="7"/>
      <c r="J82" s="7"/>
      <c r="K82" s="7"/>
      <c r="L82" s="7"/>
      <c r="M82" s="7"/>
    </row>
    <row r="84" spans="3:13" x14ac:dyDescent="0.25">
      <c r="G84" s="1" t="s">
        <v>46</v>
      </c>
      <c r="H84" s="5">
        <f>AVERAGE(G63:G71)</f>
        <v>2.0988028221837998</v>
      </c>
      <c r="I84" s="5" t="s">
        <v>51</v>
      </c>
    </row>
    <row r="85" spans="3:13" x14ac:dyDescent="0.25">
      <c r="G85" s="1" t="s">
        <v>47</v>
      </c>
      <c r="H85" s="5">
        <f>AVERAGE(G63:G65)</f>
        <v>2.8599636260256993</v>
      </c>
      <c r="I85" s="5" t="s">
        <v>52</v>
      </c>
    </row>
    <row r="86" spans="3:13" x14ac:dyDescent="0.25">
      <c r="G86" s="1" t="s">
        <v>48</v>
      </c>
      <c r="H86" s="5">
        <f>AVERAGE(G66:G68)</f>
        <v>3.4833620889389483</v>
      </c>
      <c r="I86" s="5" t="s">
        <v>53</v>
      </c>
    </row>
    <row r="87" spans="3:13" x14ac:dyDescent="0.25">
      <c r="G87" s="1" t="s">
        <v>49</v>
      </c>
      <c r="H87" s="5">
        <f>AVERAGE(G69:G71)</f>
        <v>-0.42749765033419784</v>
      </c>
      <c r="I87" s="5" t="s">
        <v>54</v>
      </c>
    </row>
  </sheetData>
  <hyperlinks>
    <hyperlink ref="B1" r:id="rId1" display="Spreadsheet created by TopTipBio.com" xr:uid="{D2F354D4-DC86-443F-BED9-905339173D46}"/>
  </hyperlinks>
  <pageMargins left="0.7" right="0.7" top="0.75" bottom="0.75" header="0.3" footer="0.3"/>
  <pageSetup paperSize="9" orientation="portrait" r:id="rId2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6"/>
  <sheetViews>
    <sheetView zoomScale="103" workbookViewId="0">
      <selection activeCell="M3" sqref="M3"/>
    </sheetView>
  </sheetViews>
  <sheetFormatPr defaultColWidth="8.7109375" defaultRowHeight="15" x14ac:dyDescent="0.25"/>
  <cols>
    <col min="1" max="1" width="3.140625" style="1" customWidth="1"/>
    <col min="2" max="2" width="23.42578125" style="1" customWidth="1"/>
    <col min="3" max="3" width="14.42578125" style="1" customWidth="1"/>
    <col min="4" max="5" width="13.85546875" style="1" customWidth="1"/>
    <col min="6" max="6" width="13.28515625" style="1" customWidth="1"/>
    <col min="7" max="7" width="23.28515625" style="1" customWidth="1"/>
    <col min="8" max="8" width="20.28515625" style="5" customWidth="1"/>
    <col min="9" max="9" width="26.42578125" style="5" customWidth="1"/>
    <col min="10" max="10" width="16.7109375" style="5" customWidth="1"/>
    <col min="11" max="11" width="17.140625" style="5" customWidth="1"/>
    <col min="12" max="12" width="16.28515625" style="5" customWidth="1"/>
    <col min="13" max="13" width="29.7109375" style="5" customWidth="1"/>
    <col min="14" max="14" width="15.7109375" style="5" customWidth="1"/>
    <col min="15" max="15" width="15.7109375" style="1" customWidth="1"/>
    <col min="16" max="16" width="16.42578125" style="1" customWidth="1"/>
    <col min="17" max="17" width="13.28515625" style="1" customWidth="1"/>
    <col min="18" max="38" width="14.28515625" style="1" customWidth="1"/>
    <col min="39" max="39" width="22" style="1" customWidth="1"/>
    <col min="40" max="40" width="26.42578125" style="1" customWidth="1"/>
    <col min="41" max="41" width="24.7109375" style="1" customWidth="1"/>
    <col min="42" max="42" width="8.7109375" style="1" customWidth="1"/>
    <col min="43" max="16384" width="8.7109375" style="1"/>
  </cols>
  <sheetData>
    <row r="1" spans="1:14" x14ac:dyDescent="0.25">
      <c r="B1" s="8" t="s">
        <v>1</v>
      </c>
      <c r="C1" s="8"/>
      <c r="D1" s="8"/>
      <c r="E1" s="8" t="s">
        <v>37</v>
      </c>
    </row>
    <row r="3" spans="1:14" x14ac:dyDescent="0.25">
      <c r="A3" s="1" t="s">
        <v>24</v>
      </c>
    </row>
    <row r="4" spans="1:14" x14ac:dyDescent="0.25">
      <c r="D4" s="44"/>
      <c r="E4" s="45" t="s">
        <v>32</v>
      </c>
      <c r="F4" s="46"/>
      <c r="G4" s="44"/>
      <c r="H4" s="47"/>
      <c r="I4" s="47" t="s">
        <v>33</v>
      </c>
      <c r="J4" s="47"/>
      <c r="K4" s="47"/>
      <c r="L4" s="48"/>
    </row>
    <row r="5" spans="1:14" ht="45" x14ac:dyDescent="0.25">
      <c r="B5" s="34" t="s">
        <v>25</v>
      </c>
      <c r="C5" s="41" t="s">
        <v>26</v>
      </c>
      <c r="D5" s="42" t="s">
        <v>27</v>
      </c>
      <c r="E5" s="36" t="s">
        <v>36</v>
      </c>
      <c r="F5" s="37" t="s">
        <v>23</v>
      </c>
      <c r="G5" s="42" t="s">
        <v>28</v>
      </c>
      <c r="H5" s="38" t="s">
        <v>34</v>
      </c>
      <c r="I5" s="39" t="s">
        <v>3</v>
      </c>
      <c r="J5" s="35" t="s">
        <v>30</v>
      </c>
      <c r="K5" s="38" t="s">
        <v>35</v>
      </c>
      <c r="L5" s="39" t="s">
        <v>4</v>
      </c>
      <c r="M5" s="40" t="s">
        <v>31</v>
      </c>
      <c r="N5" s="40" t="s">
        <v>38</v>
      </c>
    </row>
    <row r="6" spans="1:14" x14ac:dyDescent="0.25">
      <c r="B6" s="4">
        <v>1</v>
      </c>
      <c r="C6" s="11" t="s">
        <v>5</v>
      </c>
      <c r="D6" s="17">
        <v>27.75</v>
      </c>
      <c r="E6" s="12">
        <f t="shared" ref="E6:E14" si="0">$D$25-D6</f>
        <v>-1.1222222222222236</v>
      </c>
      <c r="F6" s="49">
        <f>POWER(2,E6)</f>
        <v>0.4593856758704199</v>
      </c>
      <c r="G6" s="17">
        <v>21.35</v>
      </c>
      <c r="H6" s="15">
        <f>$G$25-G6</f>
        <v>-1.5622222222222248</v>
      </c>
      <c r="I6" s="49">
        <f>POWER(2,H6)</f>
        <v>0.33862908040011341</v>
      </c>
      <c r="J6" s="17">
        <v>25.64</v>
      </c>
      <c r="K6" s="13">
        <f>$J$25-J6</f>
        <v>-1.8644444444444446</v>
      </c>
      <c r="L6" s="49">
        <f>POWER(2,K6)</f>
        <v>0.27462893768387892</v>
      </c>
      <c r="M6" s="49">
        <f t="shared" ref="M6:M14" si="1">GEOMEAN(I6,L6)</f>
        <v>0.30495465994005072</v>
      </c>
      <c r="N6" s="49">
        <f t="shared" ref="N6:N14" si="2">F6/M6</f>
        <v>1.5064064801001167</v>
      </c>
    </row>
    <row r="7" spans="1:14" x14ac:dyDescent="0.25">
      <c r="B7" s="4">
        <v>2</v>
      </c>
      <c r="C7" s="11" t="s">
        <v>6</v>
      </c>
      <c r="D7" s="17">
        <v>27.55</v>
      </c>
      <c r="E7" s="12">
        <f t="shared" si="0"/>
        <v>-0.92222222222222427</v>
      </c>
      <c r="F7" s="49">
        <f t="shared" ref="F7:F23" si="3">POWER(2,E7)</f>
        <v>0.52769557018155222</v>
      </c>
      <c r="G7" s="17">
        <v>21.28</v>
      </c>
      <c r="H7" s="15">
        <f t="shared" ref="H7:H23" si="4">$G$25-G7</f>
        <v>-1.4922222222222246</v>
      </c>
      <c r="I7" s="49">
        <f t="shared" ref="I7:I23" si="5">POWER(2,H7)</f>
        <v>0.35546459525593616</v>
      </c>
      <c r="J7" s="17">
        <v>24.37</v>
      </c>
      <c r="K7" s="13">
        <f t="shared" ref="K7:K23" si="6">$J$25-J7</f>
        <v>-0.594444444444445</v>
      </c>
      <c r="L7" s="49">
        <f t="shared" ref="L7:L23" si="7">POWER(2,K7)</f>
        <v>0.66229944553923836</v>
      </c>
      <c r="M7" s="49">
        <f t="shared" si="1"/>
        <v>0.48520511574676983</v>
      </c>
      <c r="N7" s="49">
        <f t="shared" si="2"/>
        <v>1.0875721484704177</v>
      </c>
    </row>
    <row r="8" spans="1:14" x14ac:dyDescent="0.25">
      <c r="B8" s="4">
        <v>3</v>
      </c>
      <c r="C8" s="11" t="s">
        <v>7</v>
      </c>
      <c r="D8" s="18">
        <v>26.36</v>
      </c>
      <c r="E8" s="12">
        <f t="shared" si="0"/>
        <v>0.267777777777777</v>
      </c>
      <c r="F8" s="49">
        <f t="shared" si="3"/>
        <v>1.203951918975229</v>
      </c>
      <c r="G8" s="18">
        <v>20</v>
      </c>
      <c r="H8" s="15">
        <f t="shared" si="4"/>
        <v>-0.21222222222222342</v>
      </c>
      <c r="I8" s="49">
        <f t="shared" si="5"/>
        <v>0.86320658628662772</v>
      </c>
      <c r="J8" s="18">
        <v>22.86</v>
      </c>
      <c r="K8" s="13">
        <f t="shared" si="6"/>
        <v>0.91555555555555657</v>
      </c>
      <c r="L8" s="49">
        <f t="shared" si="7"/>
        <v>1.8862953099279709</v>
      </c>
      <c r="M8" s="49">
        <f t="shared" si="1"/>
        <v>1.2760339083313579</v>
      </c>
      <c r="N8" s="49">
        <f t="shared" si="2"/>
        <v>0.94351091386718011</v>
      </c>
    </row>
    <row r="9" spans="1:14" x14ac:dyDescent="0.25">
      <c r="B9" s="4">
        <v>4</v>
      </c>
      <c r="C9" s="11" t="s">
        <v>8</v>
      </c>
      <c r="D9" s="17">
        <v>24.73</v>
      </c>
      <c r="E9" s="12">
        <f t="shared" si="0"/>
        <v>1.897777777777776</v>
      </c>
      <c r="F9" s="49">
        <f t="shared" si="3"/>
        <v>3.7263876874284936</v>
      </c>
      <c r="G9" s="17">
        <v>18.13</v>
      </c>
      <c r="H9" s="15">
        <f t="shared" si="4"/>
        <v>1.6577777777777776</v>
      </c>
      <c r="I9" s="49">
        <f t="shared" si="5"/>
        <v>3.1553013063755189</v>
      </c>
      <c r="J9" s="17">
        <v>21.58</v>
      </c>
      <c r="K9" s="13">
        <f t="shared" si="6"/>
        <v>2.1955555555555577</v>
      </c>
      <c r="L9" s="49">
        <f t="shared" si="7"/>
        <v>4.5806602315458269</v>
      </c>
      <c r="M9" s="49">
        <f t="shared" si="1"/>
        <v>3.8017579108432109</v>
      </c>
      <c r="N9" s="49">
        <f t="shared" si="2"/>
        <v>0.98017490193161705</v>
      </c>
    </row>
    <row r="10" spans="1:14" x14ac:dyDescent="0.25">
      <c r="B10" s="4">
        <v>5</v>
      </c>
      <c r="C10" s="11" t="s">
        <v>9</v>
      </c>
      <c r="D10" s="17">
        <v>25.77</v>
      </c>
      <c r="E10" s="12">
        <f t="shared" si="0"/>
        <v>0.85777777777777686</v>
      </c>
      <c r="F10" s="49">
        <f t="shared" si="3"/>
        <v>1.812244710076776</v>
      </c>
      <c r="G10" s="17">
        <v>19.28</v>
      </c>
      <c r="H10" s="15">
        <f t="shared" si="4"/>
        <v>0.50777777777777544</v>
      </c>
      <c r="I10" s="49">
        <f t="shared" si="5"/>
        <v>1.4218583810237446</v>
      </c>
      <c r="J10" s="17">
        <v>22.63</v>
      </c>
      <c r="K10" s="13">
        <f t="shared" si="6"/>
        <v>1.145555555555557</v>
      </c>
      <c r="L10" s="49">
        <f t="shared" si="7"/>
        <v>2.2123130640557034</v>
      </c>
      <c r="M10" s="49">
        <f t="shared" si="1"/>
        <v>1.7735827783263802</v>
      </c>
      <c r="N10" s="49">
        <f t="shared" si="2"/>
        <v>1.0217987748995165</v>
      </c>
    </row>
    <row r="11" spans="1:14" x14ac:dyDescent="0.25">
      <c r="B11" s="4">
        <v>6</v>
      </c>
      <c r="C11" s="11" t="s">
        <v>10</v>
      </c>
      <c r="D11" s="17">
        <v>29.13</v>
      </c>
      <c r="E11" s="12">
        <f t="shared" si="0"/>
        <v>-2.5022222222222226</v>
      </c>
      <c r="F11" s="49">
        <f t="shared" si="3"/>
        <v>0.17650461097111705</v>
      </c>
      <c r="G11" s="17">
        <v>22.17</v>
      </c>
      <c r="H11" s="15">
        <f t="shared" si="4"/>
        <v>-2.3822222222222251</v>
      </c>
      <c r="I11" s="49">
        <f t="shared" si="5"/>
        <v>0.19181371413891191</v>
      </c>
      <c r="J11" s="17">
        <v>25.02</v>
      </c>
      <c r="K11" s="13">
        <f t="shared" si="6"/>
        <v>-1.2444444444444436</v>
      </c>
      <c r="L11" s="49">
        <f t="shared" si="7"/>
        <v>0.422070398389846</v>
      </c>
      <c r="M11" s="49">
        <f t="shared" si="1"/>
        <v>0.28453275864695543</v>
      </c>
      <c r="N11" s="49">
        <f t="shared" si="2"/>
        <v>0.62033142268205999</v>
      </c>
    </row>
    <row r="12" spans="1:14" x14ac:dyDescent="0.25">
      <c r="B12" s="4">
        <v>7</v>
      </c>
      <c r="C12" s="11" t="s">
        <v>11</v>
      </c>
      <c r="D12" s="17">
        <v>28.36</v>
      </c>
      <c r="E12" s="12">
        <f t="shared" si="0"/>
        <v>-1.732222222222223</v>
      </c>
      <c r="F12" s="49">
        <f t="shared" si="3"/>
        <v>0.30098797974380725</v>
      </c>
      <c r="G12" s="17">
        <v>20.18</v>
      </c>
      <c r="H12" s="15">
        <f t="shared" si="4"/>
        <v>-0.39222222222222314</v>
      </c>
      <c r="I12" s="49">
        <f t="shared" si="5"/>
        <v>0.76195504013303406</v>
      </c>
      <c r="J12" s="17">
        <v>27.78</v>
      </c>
      <c r="K12" s="13">
        <f t="shared" si="6"/>
        <v>-4.0044444444444451</v>
      </c>
      <c r="L12" s="49">
        <f t="shared" si="7"/>
        <v>6.2307755388130721E-2</v>
      </c>
      <c r="M12" s="49">
        <f t="shared" si="1"/>
        <v>0.21788921097053524</v>
      </c>
      <c r="N12" s="49">
        <f t="shared" si="2"/>
        <v>1.3813808329615243</v>
      </c>
    </row>
    <row r="13" spans="1:14" x14ac:dyDescent="0.25">
      <c r="B13" s="4">
        <v>8</v>
      </c>
      <c r="C13" s="11" t="s">
        <v>12</v>
      </c>
      <c r="D13" s="17">
        <v>24.73</v>
      </c>
      <c r="E13" s="12">
        <f t="shared" si="0"/>
        <v>1.897777777777776</v>
      </c>
      <c r="F13" s="49">
        <f t="shared" si="3"/>
        <v>3.7263876874284936</v>
      </c>
      <c r="G13" s="17">
        <v>18.07</v>
      </c>
      <c r="H13" s="15">
        <f t="shared" si="4"/>
        <v>1.7177777777777763</v>
      </c>
      <c r="I13" s="49">
        <f t="shared" si="5"/>
        <v>3.2892935770337361</v>
      </c>
      <c r="J13" s="17">
        <v>22.13</v>
      </c>
      <c r="K13" s="13">
        <f t="shared" si="6"/>
        <v>1.645555555555557</v>
      </c>
      <c r="L13" s="49">
        <f t="shared" si="7"/>
        <v>3.1286831394027534</v>
      </c>
      <c r="M13" s="49">
        <f t="shared" si="1"/>
        <v>3.2079833782317548</v>
      </c>
      <c r="N13" s="49">
        <f t="shared" si="2"/>
        <v>1.1615981905375345</v>
      </c>
    </row>
    <row r="14" spans="1:14" x14ac:dyDescent="0.25">
      <c r="B14" s="4">
        <v>9</v>
      </c>
      <c r="C14" s="11" t="s">
        <v>13</v>
      </c>
      <c r="D14" s="17">
        <v>25.27</v>
      </c>
      <c r="E14" s="12">
        <f t="shared" si="0"/>
        <v>1.3577777777777769</v>
      </c>
      <c r="F14" s="49">
        <f t="shared" si="3"/>
        <v>2.5629010473294742</v>
      </c>
      <c r="G14" s="17">
        <v>17.63</v>
      </c>
      <c r="H14" s="15">
        <f t="shared" si="4"/>
        <v>2.1577777777777776</v>
      </c>
      <c r="I14" s="49">
        <f t="shared" si="5"/>
        <v>4.4622699008498019</v>
      </c>
      <c r="J14" s="17">
        <v>21.97</v>
      </c>
      <c r="K14" s="13">
        <f t="shared" si="6"/>
        <v>1.8055555555555571</v>
      </c>
      <c r="L14" s="49">
        <f t="shared" si="7"/>
        <v>3.4956374307581117</v>
      </c>
      <c r="M14" s="49">
        <f t="shared" si="1"/>
        <v>3.9494908142133784</v>
      </c>
      <c r="N14" s="49">
        <f t="shared" si="2"/>
        <v>0.64891935894777575</v>
      </c>
    </row>
    <row r="15" spans="1:14" x14ac:dyDescent="0.25">
      <c r="B15" s="4">
        <v>10</v>
      </c>
      <c r="C15" s="28" t="s">
        <v>14</v>
      </c>
      <c r="D15" s="29"/>
      <c r="E15" s="12"/>
      <c r="F15" s="49"/>
      <c r="G15" s="29"/>
      <c r="H15" s="15"/>
      <c r="I15" s="49"/>
      <c r="J15" s="29"/>
      <c r="K15" s="13"/>
      <c r="L15" s="49"/>
      <c r="M15" s="49"/>
      <c r="N15" s="50"/>
    </row>
    <row r="16" spans="1:14" x14ac:dyDescent="0.25">
      <c r="B16" s="4">
        <v>11</v>
      </c>
      <c r="C16" s="28" t="s">
        <v>15</v>
      </c>
      <c r="D16" s="29"/>
      <c r="E16" s="12"/>
      <c r="F16" s="49"/>
      <c r="G16" s="29"/>
      <c r="H16" s="15"/>
      <c r="I16" s="49"/>
      <c r="J16" s="29"/>
      <c r="K16" s="13"/>
      <c r="L16" s="49"/>
      <c r="M16" s="49"/>
      <c r="N16" s="50"/>
    </row>
    <row r="17" spans="2:22" x14ac:dyDescent="0.25">
      <c r="B17" s="4">
        <v>12</v>
      </c>
      <c r="C17" s="11" t="s">
        <v>16</v>
      </c>
      <c r="D17" s="18">
        <v>36.36</v>
      </c>
      <c r="E17" s="12">
        <f>$D$25-D17</f>
        <v>-9.732222222222223</v>
      </c>
      <c r="F17" s="49">
        <f t="shared" si="3"/>
        <v>1.1757342958742469E-3</v>
      </c>
      <c r="G17" s="18">
        <v>24.52</v>
      </c>
      <c r="H17" s="15">
        <f t="shared" si="4"/>
        <v>-4.732222222222223</v>
      </c>
      <c r="I17" s="49">
        <f t="shared" si="5"/>
        <v>3.76234974679759E-2</v>
      </c>
      <c r="J17" s="18">
        <v>34.909999999999997</v>
      </c>
      <c r="K17" s="13">
        <f t="shared" si="6"/>
        <v>-11.134444444444441</v>
      </c>
      <c r="L17" s="49">
        <f t="shared" si="7"/>
        <v>4.4483426927245656E-4</v>
      </c>
      <c r="M17" s="49">
        <f>GEOMEAN(I17,L17)</f>
        <v>4.0909926672680775E-3</v>
      </c>
      <c r="N17" s="49">
        <f>F17/M17</f>
        <v>0.2873958453363325</v>
      </c>
    </row>
    <row r="18" spans="2:22" x14ac:dyDescent="0.25">
      <c r="B18" s="4">
        <v>13</v>
      </c>
      <c r="C18" s="28" t="s">
        <v>17</v>
      </c>
      <c r="D18" s="29"/>
      <c r="E18" s="12"/>
      <c r="F18" s="49"/>
      <c r="G18" s="18">
        <v>29</v>
      </c>
      <c r="H18" s="15">
        <f t="shared" si="4"/>
        <v>-9.2122222222222234</v>
      </c>
      <c r="I18" s="49">
        <f t="shared" si="5"/>
        <v>1.6859503638410693E-3</v>
      </c>
      <c r="J18" s="18">
        <v>37.76</v>
      </c>
      <c r="K18" s="13">
        <f t="shared" si="6"/>
        <v>-13.984444444444442</v>
      </c>
      <c r="L18" s="49">
        <f t="shared" si="7"/>
        <v>6.1696815664290559E-5</v>
      </c>
      <c r="M18" s="49">
        <f>GEOMEAN(I18,L18)</f>
        <v>3.2251785813664034E-4</v>
      </c>
      <c r="N18" s="50"/>
    </row>
    <row r="19" spans="2:22" x14ac:dyDescent="0.25">
      <c r="B19" s="4">
        <v>14</v>
      </c>
      <c r="C19" s="28" t="s">
        <v>18</v>
      </c>
      <c r="D19" s="29"/>
      <c r="E19" s="12"/>
      <c r="F19" s="49"/>
      <c r="G19" s="18">
        <v>31.55</v>
      </c>
      <c r="H19" s="15">
        <f t="shared" si="4"/>
        <v>-11.762222222222224</v>
      </c>
      <c r="I19" s="49">
        <f t="shared" si="5"/>
        <v>2.8788450848707745E-4</v>
      </c>
      <c r="J19" s="29"/>
      <c r="K19" s="13"/>
      <c r="L19" s="49"/>
      <c r="M19" s="49"/>
      <c r="N19" s="50"/>
    </row>
    <row r="20" spans="2:22" x14ac:dyDescent="0.25">
      <c r="B20" s="4">
        <v>15</v>
      </c>
      <c r="C20" s="11" t="s">
        <v>19</v>
      </c>
      <c r="D20" s="18">
        <v>35.51</v>
      </c>
      <c r="E20" s="12">
        <f>$D$25-D20</f>
        <v>-8.8822222222222216</v>
      </c>
      <c r="F20" s="49">
        <f t="shared" si="3"/>
        <v>2.1192621561281705E-3</v>
      </c>
      <c r="G20" s="18">
        <v>24.49</v>
      </c>
      <c r="H20" s="15">
        <f t="shared" si="4"/>
        <v>-4.7022222222222219</v>
      </c>
      <c r="I20" s="49">
        <f t="shared" si="5"/>
        <v>3.8414047126317311E-2</v>
      </c>
      <c r="J20" s="18">
        <v>31.88</v>
      </c>
      <c r="K20" s="13">
        <f t="shared" si="6"/>
        <v>-8.104444444444443</v>
      </c>
      <c r="L20" s="49">
        <f t="shared" si="7"/>
        <v>3.6334494628582096E-3</v>
      </c>
      <c r="M20" s="49">
        <f>GEOMEAN(I20,L20)</f>
        <v>1.1814207501873647E-2</v>
      </c>
      <c r="N20" s="49">
        <f>F20/M20</f>
        <v>0.1793825066803737</v>
      </c>
    </row>
    <row r="21" spans="2:22" x14ac:dyDescent="0.25">
      <c r="B21" s="4">
        <v>16</v>
      </c>
      <c r="C21" s="11" t="s">
        <v>20</v>
      </c>
      <c r="D21" s="17">
        <v>31.12</v>
      </c>
      <c r="E21" s="12">
        <f>$D$25-D21</f>
        <v>-4.4922222222222246</v>
      </c>
      <c r="F21" s="49">
        <f t="shared" si="3"/>
        <v>4.4433074406992026E-2</v>
      </c>
      <c r="G21" s="17">
        <v>22.2</v>
      </c>
      <c r="H21" s="15">
        <f t="shared" si="4"/>
        <v>-2.4122222222222227</v>
      </c>
      <c r="I21" s="49">
        <f t="shared" si="5"/>
        <v>0.1878662449831871</v>
      </c>
      <c r="J21" s="17">
        <v>29.02</v>
      </c>
      <c r="K21" s="13">
        <f t="shared" si="6"/>
        <v>-5.2444444444444436</v>
      </c>
      <c r="L21" s="49">
        <f t="shared" si="7"/>
        <v>2.6379399899365372E-2</v>
      </c>
      <c r="M21" s="49">
        <f>GEOMEAN(I21,L21)</f>
        <v>7.0397434640785281E-2</v>
      </c>
      <c r="N21" s="49">
        <f>F21/M21</f>
        <v>0.63117462495216259</v>
      </c>
    </row>
    <row r="22" spans="2:22" x14ac:dyDescent="0.25">
      <c r="B22" s="4">
        <v>17</v>
      </c>
      <c r="C22" s="11" t="s">
        <v>21</v>
      </c>
      <c r="D22" s="17">
        <v>26.13</v>
      </c>
      <c r="E22" s="12">
        <f>$D$25-D22</f>
        <v>0.49777777777777743</v>
      </c>
      <c r="F22" s="49">
        <f t="shared" si="3"/>
        <v>1.4120368877689362</v>
      </c>
      <c r="G22" s="17">
        <v>17.79</v>
      </c>
      <c r="H22" s="15">
        <f t="shared" si="4"/>
        <v>1.9977777777777774</v>
      </c>
      <c r="I22" s="49">
        <f t="shared" si="5"/>
        <v>3.9938434345078506</v>
      </c>
      <c r="J22" s="17">
        <v>24.94</v>
      </c>
      <c r="K22" s="13">
        <f t="shared" si="6"/>
        <v>-1.1644444444444453</v>
      </c>
      <c r="L22" s="49">
        <f t="shared" si="7"/>
        <v>0.4461360254849957</v>
      </c>
      <c r="M22" s="49">
        <f>GEOMEAN(I22,L22)</f>
        <v>1.3348398541700339</v>
      </c>
      <c r="N22" s="49">
        <f>F22/M22</f>
        <v>1.0578324308775611</v>
      </c>
    </row>
    <row r="23" spans="2:22" x14ac:dyDescent="0.25">
      <c r="B23" s="4">
        <v>18</v>
      </c>
      <c r="C23" s="11" t="s">
        <v>22</v>
      </c>
      <c r="D23" s="17">
        <v>39.26</v>
      </c>
      <c r="E23" s="12">
        <f>$D$25-D23</f>
        <v>-12.632222222222222</v>
      </c>
      <c r="F23" s="49">
        <f t="shared" si="3"/>
        <v>1.5751510216397677E-4</v>
      </c>
      <c r="G23" s="17">
        <v>29.57</v>
      </c>
      <c r="H23" s="15">
        <f t="shared" si="4"/>
        <v>-9.7822222222222237</v>
      </c>
      <c r="I23" s="49">
        <f t="shared" si="5"/>
        <v>1.1356844695478078E-3</v>
      </c>
      <c r="J23" s="17">
        <v>37.450000000000003</v>
      </c>
      <c r="K23" s="13">
        <f t="shared" si="6"/>
        <v>-13.674444444444447</v>
      </c>
      <c r="L23" s="49">
        <f t="shared" si="7"/>
        <v>7.6486017440737045E-5</v>
      </c>
      <c r="M23" s="49">
        <f>GEOMEAN(I23,L23)</f>
        <v>2.9472696202588564E-4</v>
      </c>
      <c r="N23" s="49">
        <f>F23/M23</f>
        <v>0.53444415496042175</v>
      </c>
    </row>
    <row r="24" spans="2:22" x14ac:dyDescent="0.25">
      <c r="B24" s="3"/>
      <c r="C24" s="4"/>
      <c r="D24" s="4"/>
      <c r="E24" s="4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2:22" ht="30" x14ac:dyDescent="0.25">
      <c r="B25" s="9" t="s">
        <v>29</v>
      </c>
      <c r="C25" s="43"/>
      <c r="D25" s="22">
        <f>AVERAGE(D6:D14)</f>
        <v>26.627777777777776</v>
      </c>
      <c r="G25" s="22">
        <f>AVERAGE(G6:G14)</f>
        <v>19.787777777777777</v>
      </c>
      <c r="H25" s="1"/>
      <c r="J25" s="22">
        <f>AVERAGE(J6:J14)</f>
        <v>23.775555555555556</v>
      </c>
      <c r="L25" s="1"/>
    </row>
    <row r="26" spans="2:22" x14ac:dyDescent="0.25">
      <c r="B26" s="10"/>
      <c r="C26" s="5"/>
    </row>
    <row r="27" spans="2:22" x14ac:dyDescent="0.25">
      <c r="B27" s="9" t="s">
        <v>39</v>
      </c>
      <c r="C27" s="5"/>
    </row>
    <row r="28" spans="2:22" x14ac:dyDescent="0.25">
      <c r="B28" s="9"/>
      <c r="C28" s="5"/>
    </row>
    <row r="29" spans="2:22" x14ac:dyDescent="0.25">
      <c r="B29" s="9"/>
      <c r="C29" s="7"/>
      <c r="D29" s="4"/>
      <c r="E29" s="4"/>
      <c r="F29" s="4"/>
      <c r="G29" s="4"/>
    </row>
    <row r="30" spans="2:22" x14ac:dyDescent="0.25">
      <c r="B30" s="9"/>
      <c r="C30" s="7"/>
      <c r="D30" s="7"/>
      <c r="E30" s="7"/>
      <c r="F30" s="7"/>
      <c r="G30" s="7"/>
      <c r="I30" s="7" t="s">
        <v>2</v>
      </c>
      <c r="M30" s="7" t="s">
        <v>2</v>
      </c>
    </row>
    <row r="31" spans="2:22" x14ac:dyDescent="0.25">
      <c r="C31" s="2" t="s">
        <v>0</v>
      </c>
      <c r="D31" s="21"/>
      <c r="E31" s="53" t="s">
        <v>27</v>
      </c>
      <c r="F31" s="20" t="s">
        <v>28</v>
      </c>
      <c r="G31" s="54" t="s">
        <v>40</v>
      </c>
      <c r="H31" s="20" t="s">
        <v>41</v>
      </c>
      <c r="I31" s="6" t="s">
        <v>50</v>
      </c>
      <c r="J31" s="25" t="s">
        <v>42</v>
      </c>
      <c r="K31" s="20" t="s">
        <v>43</v>
      </c>
      <c r="L31" s="20" t="s">
        <v>44</v>
      </c>
      <c r="M31" s="20" t="s">
        <v>45</v>
      </c>
      <c r="N31" s="1"/>
    </row>
    <row r="32" spans="2:22" x14ac:dyDescent="0.25">
      <c r="C32" s="4">
        <v>1</v>
      </c>
      <c r="D32" s="11" t="s">
        <v>5</v>
      </c>
      <c r="E32" s="17">
        <v>27.75</v>
      </c>
      <c r="F32" s="17">
        <v>21.35</v>
      </c>
      <c r="G32" s="12">
        <f>E32-F32</f>
        <v>6.3999999999999986</v>
      </c>
      <c r="H32" s="12">
        <f t="shared" ref="H32:H40" si="8">G32-$H$53</f>
        <v>-0.44000000000000128</v>
      </c>
      <c r="I32" s="24">
        <f>2^-(H32)</f>
        <v>1.3566043274476731</v>
      </c>
      <c r="J32" s="22">
        <f>G32-H54</f>
        <v>5.6666666666665755E-2</v>
      </c>
      <c r="K32" s="21"/>
      <c r="L32" s="21"/>
      <c r="M32" s="26">
        <f>2^-(J32)</f>
        <v>0.96148305248265375</v>
      </c>
      <c r="N32" s="1"/>
    </row>
    <row r="33" spans="3:14" x14ac:dyDescent="0.25">
      <c r="C33" s="4">
        <v>2</v>
      </c>
      <c r="D33" s="11" t="s">
        <v>6</v>
      </c>
      <c r="E33" s="17">
        <v>27.55</v>
      </c>
      <c r="F33" s="17">
        <v>21.28</v>
      </c>
      <c r="G33" s="12">
        <f t="shared" ref="G33:G49" si="9">E33-F33</f>
        <v>6.27</v>
      </c>
      <c r="H33" s="12">
        <f t="shared" si="8"/>
        <v>-0.57000000000000028</v>
      </c>
      <c r="I33" s="24">
        <f t="shared" ref="I33:I49" si="10">2^-(H33)</f>
        <v>1.4845235706290494</v>
      </c>
      <c r="J33" s="22">
        <f>G33-H54</f>
        <v>-7.333333333333325E-2</v>
      </c>
      <c r="K33" s="21"/>
      <c r="L33" s="21"/>
      <c r="M33" s="23">
        <f>2^-(J33)</f>
        <v>1.0521448482007163</v>
      </c>
      <c r="N33" s="1"/>
    </row>
    <row r="34" spans="3:14" x14ac:dyDescent="0.25">
      <c r="C34" s="4">
        <v>3</v>
      </c>
      <c r="D34" s="11" t="s">
        <v>7</v>
      </c>
      <c r="E34" s="18">
        <v>26.36</v>
      </c>
      <c r="F34" s="18">
        <v>20</v>
      </c>
      <c r="G34" s="12">
        <f t="shared" si="9"/>
        <v>6.3599999999999994</v>
      </c>
      <c r="H34" s="12">
        <f t="shared" si="8"/>
        <v>-0.48000000000000043</v>
      </c>
      <c r="I34" s="24">
        <f t="shared" si="10"/>
        <v>1.3947436663504058</v>
      </c>
      <c r="J34" s="22">
        <f>G34-H54</f>
        <v>1.6666666666666607E-2</v>
      </c>
      <c r="K34" s="21"/>
      <c r="L34" s="21"/>
      <c r="M34" s="26">
        <f>2^-(J34)</f>
        <v>0.98851402035289615</v>
      </c>
      <c r="N34" s="1"/>
    </row>
    <row r="35" spans="3:14" x14ac:dyDescent="0.25">
      <c r="C35" s="4">
        <v>4</v>
      </c>
      <c r="D35" s="11" t="s">
        <v>8</v>
      </c>
      <c r="E35" s="17">
        <v>24.73</v>
      </c>
      <c r="F35" s="17">
        <v>18.13</v>
      </c>
      <c r="G35" s="12">
        <f t="shared" si="9"/>
        <v>6.6000000000000014</v>
      </c>
      <c r="H35" s="12">
        <f t="shared" si="8"/>
        <v>-0.23999999999999844</v>
      </c>
      <c r="I35" s="24">
        <f t="shared" si="10"/>
        <v>1.1809926614295292</v>
      </c>
      <c r="J35" s="21"/>
      <c r="K35" s="22">
        <f>G35-H55</f>
        <v>-8.3333333333331261E-2</v>
      </c>
      <c r="L35" s="21"/>
      <c r="M35" s="23">
        <f>2^-(K35)</f>
        <v>1.0594630943592938</v>
      </c>
      <c r="N35" s="1"/>
    </row>
    <row r="36" spans="3:14" x14ac:dyDescent="0.25">
      <c r="C36" s="4">
        <v>5</v>
      </c>
      <c r="D36" s="11" t="s">
        <v>9</v>
      </c>
      <c r="E36" s="17">
        <v>25.77</v>
      </c>
      <c r="F36" s="17">
        <v>19.28</v>
      </c>
      <c r="G36" s="12">
        <f t="shared" si="9"/>
        <v>6.4899999999999984</v>
      </c>
      <c r="H36" s="12">
        <f t="shared" si="8"/>
        <v>-0.35000000000000142</v>
      </c>
      <c r="I36" s="24">
        <f t="shared" si="10"/>
        <v>1.2745606273192633</v>
      </c>
      <c r="J36" s="21"/>
      <c r="K36" s="22">
        <f>G36-H55</f>
        <v>-0.19333333333333425</v>
      </c>
      <c r="L36" s="21"/>
      <c r="M36" s="23">
        <f>2^-(K36)</f>
        <v>1.1434024869669064</v>
      </c>
      <c r="N36" s="1"/>
    </row>
    <row r="37" spans="3:14" x14ac:dyDescent="0.25">
      <c r="C37" s="4">
        <v>6</v>
      </c>
      <c r="D37" s="11" t="s">
        <v>10</v>
      </c>
      <c r="E37" s="17">
        <v>29.13</v>
      </c>
      <c r="F37" s="17">
        <v>22.17</v>
      </c>
      <c r="G37" s="12">
        <f t="shared" si="9"/>
        <v>6.9599999999999973</v>
      </c>
      <c r="H37" s="12">
        <f t="shared" si="8"/>
        <v>0.11999999999999744</v>
      </c>
      <c r="I37" s="24">
        <f t="shared" si="10"/>
        <v>0.92018765062487662</v>
      </c>
      <c r="J37" s="21"/>
      <c r="K37" s="22">
        <f>G37-H55</f>
        <v>0.27666666666666462</v>
      </c>
      <c r="L37" s="21"/>
      <c r="M37" s="26">
        <f>2^-(K37)</f>
        <v>0.82549611658227395</v>
      </c>
      <c r="N37" s="1"/>
    </row>
    <row r="38" spans="3:14" x14ac:dyDescent="0.25">
      <c r="C38" s="4">
        <v>7</v>
      </c>
      <c r="D38" s="11" t="s">
        <v>11</v>
      </c>
      <c r="E38" s="17">
        <v>28.36</v>
      </c>
      <c r="F38" s="17">
        <v>20.18</v>
      </c>
      <c r="G38" s="12">
        <f t="shared" si="9"/>
        <v>8.18</v>
      </c>
      <c r="H38" s="12">
        <f t="shared" si="8"/>
        <v>1.3399999999999999</v>
      </c>
      <c r="I38" s="24">
        <f t="shared" si="10"/>
        <v>0.39502065593168867</v>
      </c>
      <c r="J38" s="21"/>
      <c r="K38" s="21"/>
      <c r="L38" s="22">
        <f>G38-H56</f>
        <v>0.68666666666666654</v>
      </c>
      <c r="M38" s="26">
        <f>2^-(L38)</f>
        <v>0.62128767224296677</v>
      </c>
      <c r="N38" s="1"/>
    </row>
    <row r="39" spans="3:14" x14ac:dyDescent="0.25">
      <c r="C39" s="4">
        <v>8</v>
      </c>
      <c r="D39" s="11" t="s">
        <v>12</v>
      </c>
      <c r="E39" s="17">
        <v>24.73</v>
      </c>
      <c r="F39" s="17">
        <v>18.07</v>
      </c>
      <c r="G39" s="12">
        <f t="shared" si="9"/>
        <v>6.66</v>
      </c>
      <c r="H39" s="12">
        <f t="shared" si="8"/>
        <v>-0.17999999999999972</v>
      </c>
      <c r="I39" s="24">
        <f t="shared" si="10"/>
        <v>1.1328838852957983</v>
      </c>
      <c r="J39" s="21"/>
      <c r="K39" s="21"/>
      <c r="L39" s="22">
        <f>G39-H56</f>
        <v>-0.83333333333333304</v>
      </c>
      <c r="M39" s="23">
        <f>2^-(L39)</f>
        <v>1.7817974362806781</v>
      </c>
      <c r="N39" s="1"/>
    </row>
    <row r="40" spans="3:14" x14ac:dyDescent="0.25">
      <c r="C40" s="4">
        <v>9</v>
      </c>
      <c r="D40" s="11" t="s">
        <v>13</v>
      </c>
      <c r="E40" s="17">
        <v>25.27</v>
      </c>
      <c r="F40" s="17">
        <v>17.63</v>
      </c>
      <c r="G40" s="12">
        <f t="shared" si="9"/>
        <v>7.6400000000000006</v>
      </c>
      <c r="H40" s="12">
        <f t="shared" si="8"/>
        <v>0.80000000000000071</v>
      </c>
      <c r="I40" s="24">
        <f t="shared" si="10"/>
        <v>0.57434917749851722</v>
      </c>
      <c r="J40" s="21"/>
      <c r="K40" s="21"/>
      <c r="L40" s="22">
        <f>G40-H56</f>
        <v>0.14666666666666739</v>
      </c>
      <c r="M40" s="26">
        <f>2^-(L40)</f>
        <v>0.90333520079118168</v>
      </c>
      <c r="N40" s="1"/>
    </row>
    <row r="41" spans="3:14" customFormat="1" x14ac:dyDescent="0.25">
      <c r="C41" s="51">
        <v>10</v>
      </c>
      <c r="D41" s="28" t="s">
        <v>14</v>
      </c>
      <c r="E41" s="29"/>
      <c r="F41" s="29"/>
      <c r="G41" s="30">
        <f t="shared" si="9"/>
        <v>0</v>
      </c>
      <c r="H41" s="30"/>
      <c r="I41" s="31"/>
      <c r="J41" s="29"/>
      <c r="K41" s="32"/>
      <c r="L41" s="32"/>
      <c r="M41" s="33"/>
    </row>
    <row r="42" spans="3:14" customFormat="1" x14ac:dyDescent="0.25">
      <c r="C42" s="51">
        <v>11</v>
      </c>
      <c r="D42" s="28" t="s">
        <v>15</v>
      </c>
      <c r="E42" s="29"/>
      <c r="F42" s="29"/>
      <c r="G42" s="30">
        <f t="shared" si="9"/>
        <v>0</v>
      </c>
      <c r="H42" s="30"/>
      <c r="I42" s="31"/>
      <c r="J42" s="29"/>
      <c r="K42" s="32"/>
      <c r="L42" s="32"/>
      <c r="M42" s="33"/>
    </row>
    <row r="43" spans="3:14" x14ac:dyDescent="0.25">
      <c r="C43" s="4">
        <v>12</v>
      </c>
      <c r="D43" s="11" t="s">
        <v>16</v>
      </c>
      <c r="E43" s="18">
        <v>36.36</v>
      </c>
      <c r="F43" s="18">
        <v>24.52</v>
      </c>
      <c r="G43" s="12">
        <f t="shared" si="9"/>
        <v>11.84</v>
      </c>
      <c r="H43" s="12">
        <f>G43-$H$53</f>
        <v>5</v>
      </c>
      <c r="I43" s="24">
        <f t="shared" si="10"/>
        <v>3.125E-2</v>
      </c>
      <c r="J43" s="22">
        <f>G43-H54</f>
        <v>5.496666666666667</v>
      </c>
      <c r="K43" s="21"/>
      <c r="L43" s="21"/>
      <c r="M43" s="27">
        <f>2^-(J43)</f>
        <v>2.2148201050347802E-2</v>
      </c>
      <c r="N43" s="1"/>
    </row>
    <row r="44" spans="3:14" x14ac:dyDescent="0.25">
      <c r="C44" s="4">
        <v>13</v>
      </c>
      <c r="D44" s="28" t="s">
        <v>17</v>
      </c>
      <c r="E44" s="29"/>
      <c r="F44" s="29">
        <v>29</v>
      </c>
      <c r="G44" s="30">
        <f t="shared" si="9"/>
        <v>-29</v>
      </c>
      <c r="H44" s="30"/>
      <c r="I44" s="31"/>
      <c r="J44" s="32"/>
      <c r="K44" s="29"/>
      <c r="L44" s="32"/>
      <c r="M44" s="52"/>
      <c r="N44" s="1"/>
    </row>
    <row r="45" spans="3:14" x14ac:dyDescent="0.25">
      <c r="C45" s="4">
        <v>14</v>
      </c>
      <c r="D45" s="28" t="s">
        <v>18</v>
      </c>
      <c r="E45" s="29"/>
      <c r="F45" s="29">
        <v>31.55</v>
      </c>
      <c r="G45" s="30">
        <f t="shared" si="9"/>
        <v>-31.55</v>
      </c>
      <c r="H45" s="30"/>
      <c r="I45" s="31"/>
      <c r="J45" s="32"/>
      <c r="K45" s="29"/>
      <c r="L45" s="32"/>
      <c r="M45" s="52"/>
      <c r="N45" s="1"/>
    </row>
    <row r="46" spans="3:14" x14ac:dyDescent="0.25">
      <c r="C46" s="4">
        <v>15</v>
      </c>
      <c r="D46" s="11" t="s">
        <v>19</v>
      </c>
      <c r="E46" s="18">
        <v>35.51</v>
      </c>
      <c r="F46" s="18">
        <v>24.49</v>
      </c>
      <c r="G46" s="12">
        <f t="shared" si="9"/>
        <v>11.02</v>
      </c>
      <c r="H46" s="12">
        <f>G46-$H$53</f>
        <v>4.18</v>
      </c>
      <c r="I46" s="24">
        <f t="shared" si="10"/>
        <v>5.5168937268165935E-2</v>
      </c>
      <c r="J46" s="21"/>
      <c r="K46" s="22">
        <f>G46-H55</f>
        <v>4.3366666666666669</v>
      </c>
      <c r="L46" s="21"/>
      <c r="M46" s="27">
        <f>2^-(K46)</f>
        <v>4.9491800329982488E-2</v>
      </c>
      <c r="N46" s="1"/>
    </row>
    <row r="47" spans="3:14" x14ac:dyDescent="0.25">
      <c r="C47" s="4">
        <v>16</v>
      </c>
      <c r="D47" s="11" t="s">
        <v>20</v>
      </c>
      <c r="E47" s="17">
        <v>31.12</v>
      </c>
      <c r="F47" s="17">
        <v>22.2</v>
      </c>
      <c r="G47" s="12">
        <f t="shared" si="9"/>
        <v>8.9200000000000017</v>
      </c>
      <c r="H47" s="12">
        <f>G47-$H$53</f>
        <v>2.0800000000000018</v>
      </c>
      <c r="I47" s="24">
        <f t="shared" si="10"/>
        <v>0.2365144116813987</v>
      </c>
      <c r="J47" s="21"/>
      <c r="K47" s="21"/>
      <c r="L47" s="22">
        <f>G47-H56</f>
        <v>1.4266666666666685</v>
      </c>
      <c r="M47" s="26">
        <f>2^-(L47)</f>
        <v>0.37198937847660818</v>
      </c>
      <c r="N47" s="1"/>
    </row>
    <row r="48" spans="3:14" x14ac:dyDescent="0.25">
      <c r="C48" s="4">
        <v>17</v>
      </c>
      <c r="D48" s="11" t="s">
        <v>21</v>
      </c>
      <c r="E48" s="17">
        <v>26.13</v>
      </c>
      <c r="F48" s="17">
        <v>17.79</v>
      </c>
      <c r="G48" s="12">
        <f t="shared" si="9"/>
        <v>8.34</v>
      </c>
      <c r="H48" s="12">
        <f>G48-$H$53</f>
        <v>1.5</v>
      </c>
      <c r="I48" s="24">
        <f t="shared" si="10"/>
        <v>0.35355339059327379</v>
      </c>
      <c r="J48" s="21"/>
      <c r="K48" s="21"/>
      <c r="L48" s="22">
        <f>G48-H56</f>
        <v>0.84666666666666668</v>
      </c>
      <c r="M48" s="26">
        <f>2^-(L48)</f>
        <v>0.55606804291593614</v>
      </c>
      <c r="N48" s="1"/>
    </row>
    <row r="49" spans="3:18" x14ac:dyDescent="0.25">
      <c r="C49" s="4">
        <v>18</v>
      </c>
      <c r="D49" s="11" t="s">
        <v>22</v>
      </c>
      <c r="E49" s="17">
        <v>39.26</v>
      </c>
      <c r="F49" s="17">
        <v>29.57</v>
      </c>
      <c r="G49" s="12">
        <f t="shared" si="9"/>
        <v>9.6899999999999977</v>
      </c>
      <c r="H49" s="12">
        <f>G49-$H$53</f>
        <v>2.8499999999999979</v>
      </c>
      <c r="I49" s="24">
        <f t="shared" si="10"/>
        <v>0.13869618400848083</v>
      </c>
      <c r="J49" s="21"/>
      <c r="K49" s="21"/>
      <c r="L49" s="22">
        <f>G49-H56</f>
        <v>2.1966666666666645</v>
      </c>
      <c r="M49" s="26">
        <f>2^-(L49)</f>
        <v>0.21814107191020604</v>
      </c>
      <c r="N49" s="1"/>
    </row>
    <row r="50" spans="3:18" x14ac:dyDescent="0.25">
      <c r="C50" s="4"/>
      <c r="D50" s="11"/>
      <c r="E50" s="19"/>
      <c r="F50" s="12"/>
      <c r="G50" s="16"/>
      <c r="H50" s="14"/>
      <c r="I50" s="14"/>
      <c r="J50" s="12"/>
      <c r="K50" s="21"/>
      <c r="L50" s="21"/>
      <c r="M50" s="21"/>
      <c r="N50" s="1"/>
    </row>
    <row r="51" spans="3:18" x14ac:dyDescent="0.25">
      <c r="D51" s="4"/>
      <c r="E51" s="4"/>
      <c r="F51" s="4"/>
      <c r="G51" s="4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</row>
    <row r="53" spans="3:18" x14ac:dyDescent="0.25">
      <c r="G53" s="1" t="s">
        <v>46</v>
      </c>
      <c r="H53" s="5">
        <f>AVERAGE(G32:G40)</f>
        <v>6.84</v>
      </c>
      <c r="I53" s="5" t="s">
        <v>51</v>
      </c>
    </row>
    <row r="54" spans="3:18" x14ac:dyDescent="0.25">
      <c r="G54" s="1" t="s">
        <v>47</v>
      </c>
      <c r="H54" s="5">
        <f>AVERAGE(G32:G34)</f>
        <v>6.3433333333333328</v>
      </c>
      <c r="I54" s="5" t="s">
        <v>52</v>
      </c>
    </row>
    <row r="55" spans="3:18" x14ac:dyDescent="0.25">
      <c r="G55" s="1" t="s">
        <v>48</v>
      </c>
      <c r="H55" s="5">
        <f>AVERAGE(G35:G37)</f>
        <v>6.6833333333333327</v>
      </c>
      <c r="I55" s="5" t="s">
        <v>53</v>
      </c>
    </row>
    <row r="56" spans="3:18" x14ac:dyDescent="0.25">
      <c r="G56" s="1" t="s">
        <v>49</v>
      </c>
      <c r="H56" s="5">
        <f>AVERAGE(G38:G40)</f>
        <v>7.4933333333333332</v>
      </c>
      <c r="I56" s="5" t="s">
        <v>54</v>
      </c>
    </row>
  </sheetData>
  <hyperlinks>
    <hyperlink ref="B1" r:id="rId1" display="Spreadsheet created by TopTipBio.com" xr:uid="{00000000-0004-0000-0000-000001000000}"/>
  </hyperlinks>
  <pageMargins left="0.7" right="0.7" top="0.75" bottom="0.75" header="0.3" footer="0.3"/>
  <pageSetup paperSize="9" orientation="portrait" r:id="rId2"/>
  <ignoredErrors>
    <ignoredError sqref="D25 G25 J25" formulaRange="1"/>
  </ignoredErrors>
  <drawing r:id="rId3"/>
  <legacy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7FE59-4DD3-4AD3-9EAE-77D6FC6E668C}">
  <dimension ref="A1"/>
  <sheetViews>
    <sheetView tabSelected="1" workbookViewId="0">
      <selection activeCell="V23" sqref="V23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RT-qPCR Run 1</vt:lpstr>
      <vt:lpstr>RT-qPCR Run 2</vt:lpstr>
      <vt:lpstr>Melt Curve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Top Tip Bio</dc:creator>
  <cp:lastModifiedBy>Guilherme Tank</cp:lastModifiedBy>
  <dcterms:created xsi:type="dcterms:W3CDTF">2017-09-26T07:14:14Z</dcterms:created>
  <dcterms:modified xsi:type="dcterms:W3CDTF">2026-05-15T21:18:58Z</dcterms:modified>
</cp:coreProperties>
</file>