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wmadden\Desktop\cd1d ko paper\cd1d emi draft 3\supplementary files\"/>
    </mc:Choice>
  </mc:AlternateContent>
  <xr:revisionPtr revIDLastSave="0" documentId="13_ncr:1_{E7A5C72F-082F-4915-8AA6-C21AB56C22C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ildtype" sheetId="3" r:id="rId1"/>
    <sheet name="CD1d KO" sheetId="13" r:id="rId2"/>
  </sheets>
  <definedNames>
    <definedName name="_xlnm.Print_Area" localSheetId="1">'CD1d KO'!$A$1:$O$59</definedName>
    <definedName name="_xlnm.Print_Area" localSheetId="0">wildtype!$A$1:$M$56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3" l="1"/>
  <c r="E49" i="3"/>
  <c r="F49" i="3"/>
  <c r="F55" i="3" s="1"/>
  <c r="G49" i="3"/>
  <c r="H49" i="3"/>
  <c r="I49" i="3"/>
  <c r="D49" i="3"/>
  <c r="L49" i="13"/>
  <c r="L55" i="13" s="1"/>
  <c r="F49" i="13"/>
  <c r="F55" i="13" s="1"/>
  <c r="G49" i="13"/>
  <c r="H49" i="13"/>
  <c r="I49" i="13"/>
  <c r="J49" i="13"/>
  <c r="J55" i="13" s="1"/>
  <c r="K49" i="13"/>
  <c r="K55" i="13" s="1"/>
  <c r="E49" i="13"/>
  <c r="G55" i="13"/>
  <c r="H55" i="13"/>
  <c r="I55" i="13"/>
  <c r="E55" i="3"/>
  <c r="G55" i="3"/>
  <c r="H55" i="3"/>
  <c r="I55" i="3"/>
  <c r="D55" i="3"/>
  <c r="K56" i="13" l="1"/>
  <c r="J56" i="13"/>
  <c r="I56" i="13"/>
  <c r="M6" i="13"/>
  <c r="M10" i="13"/>
  <c r="M11" i="13"/>
  <c r="M16" i="13"/>
  <c r="M19" i="13"/>
  <c r="M24" i="13"/>
  <c r="M25" i="13"/>
  <c r="M28" i="13"/>
  <c r="M31" i="13"/>
  <c r="M34" i="13"/>
  <c r="M37" i="13"/>
  <c r="M40" i="13"/>
  <c r="M43" i="13"/>
  <c r="M46" i="13"/>
  <c r="M49" i="13"/>
  <c r="N6" i="13"/>
  <c r="N10" i="13"/>
  <c r="O10" i="13" s="1"/>
  <c r="N11" i="13"/>
  <c r="O11" i="13" s="1"/>
  <c r="N16" i="13"/>
  <c r="O16" i="13" s="1"/>
  <c r="N19" i="13"/>
  <c r="O19" i="13" s="1"/>
  <c r="N24" i="13"/>
  <c r="O24" i="13" s="1"/>
  <c r="N25" i="13"/>
  <c r="O25" i="13" s="1"/>
  <c r="N28" i="13"/>
  <c r="O28" i="13" s="1"/>
  <c r="N31" i="13"/>
  <c r="O31" i="13" s="1"/>
  <c r="N34" i="13"/>
  <c r="O34" i="13" s="1"/>
  <c r="N37" i="13"/>
  <c r="O37" i="13" s="1"/>
  <c r="N40" i="13"/>
  <c r="O40" i="13" s="1"/>
  <c r="N43" i="13"/>
  <c r="O43" i="13" s="1"/>
  <c r="N46" i="13"/>
  <c r="O46" i="13" s="1"/>
  <c r="N49" i="13"/>
  <c r="O49" i="13" s="1"/>
  <c r="L56" i="13"/>
  <c r="H56" i="13"/>
  <c r="G56" i="13"/>
  <c r="F56" i="13"/>
  <c r="E56" i="13"/>
  <c r="D55" i="13"/>
  <c r="I56" i="3"/>
  <c r="H56" i="3"/>
  <c r="G56" i="3"/>
  <c r="F56" i="3"/>
  <c r="E56" i="3"/>
  <c r="D56" i="3"/>
  <c r="M55" i="13" l="1"/>
  <c r="N55" i="13"/>
  <c r="O55" i="13" s="1"/>
  <c r="J6" i="3" l="1"/>
  <c r="C55" i="3"/>
  <c r="J49" i="3"/>
  <c r="K49" i="3"/>
  <c r="L49" i="3" s="1"/>
  <c r="K46" i="3" l="1"/>
  <c r="L46" i="3" s="1"/>
  <c r="J46" i="3"/>
  <c r="K43" i="3"/>
  <c r="L43" i="3" s="1"/>
  <c r="J43" i="3"/>
  <c r="K40" i="3"/>
  <c r="L40" i="3" s="1"/>
  <c r="J40" i="3"/>
  <c r="K37" i="3"/>
  <c r="L37" i="3" s="1"/>
  <c r="J37" i="3"/>
  <c r="K34" i="3"/>
  <c r="L34" i="3" s="1"/>
  <c r="J34" i="3"/>
  <c r="K31" i="3"/>
  <c r="L31" i="3" s="1"/>
  <c r="J31" i="3"/>
  <c r="K28" i="3"/>
  <c r="L28" i="3" s="1"/>
  <c r="J28" i="3"/>
  <c r="K25" i="3"/>
  <c r="L25" i="3" s="1"/>
  <c r="J25" i="3"/>
  <c r="K24" i="3"/>
  <c r="L24" i="3" s="1"/>
  <c r="J24" i="3"/>
  <c r="K19" i="3"/>
  <c r="L19" i="3" s="1"/>
  <c r="J19" i="3"/>
  <c r="K16" i="3"/>
  <c r="L16" i="3" s="1"/>
  <c r="J16" i="3"/>
  <c r="K11" i="3"/>
  <c r="L11" i="3" s="1"/>
  <c r="J11" i="3"/>
  <c r="K10" i="3"/>
  <c r="L10" i="3" s="1"/>
  <c r="J10" i="3"/>
  <c r="K6" i="3"/>
  <c r="J55" i="3" l="1"/>
  <c r="K55" i="3"/>
  <c r="L55" i="3" s="1"/>
</calcChain>
</file>

<file path=xl/sharedStrings.xml><?xml version="1.0" encoding="utf-8"?>
<sst xmlns="http://schemas.openxmlformats.org/spreadsheetml/2006/main" count="181" uniqueCount="70">
  <si>
    <t>Pig ID</t>
  </si>
  <si>
    <t xml:space="preserve">Nx date </t>
  </si>
  <si>
    <t xml:space="preserve">pig number criteria   organ </t>
  </si>
  <si>
    <t>total score possible#</t>
  </si>
  <si>
    <t>std</t>
  </si>
  <si>
    <t>95CI</t>
  </si>
  <si>
    <t>body condition</t>
  </si>
  <si>
    <t>ribs (1)</t>
  </si>
  <si>
    <t>pelvis (1)</t>
  </si>
  <si>
    <t>muscle atropy (1)</t>
  </si>
  <si>
    <t>integument</t>
  </si>
  <si>
    <t>cardiovascular</t>
  </si>
  <si>
    <t>congestion (1)</t>
  </si>
  <si>
    <t>hemorrhage (1)</t>
  </si>
  <si>
    <t>epicarditis  (2)</t>
  </si>
  <si>
    <t>tampanad/exanguination(2)</t>
  </si>
  <si>
    <t>Liver</t>
  </si>
  <si>
    <t>hepatopathy</t>
  </si>
  <si>
    <t>bile duct gall bladder</t>
  </si>
  <si>
    <t>Lung</t>
  </si>
  <si>
    <t>swelling/edema</t>
  </si>
  <si>
    <t>congestion/hemorrhage</t>
  </si>
  <si>
    <t>pneumona/consolidation</t>
  </si>
  <si>
    <t xml:space="preserve">pleural effusion </t>
  </si>
  <si>
    <t>Kidney</t>
  </si>
  <si>
    <t>Spleen</t>
  </si>
  <si>
    <t>conjestion/hemorrhage</t>
  </si>
  <si>
    <t>necrosis</t>
  </si>
  <si>
    <t>Tonsil</t>
  </si>
  <si>
    <t>edema/congestion</t>
  </si>
  <si>
    <t>hemorhage</t>
  </si>
  <si>
    <t xml:space="preserve">Mandibular Lymph node </t>
  </si>
  <si>
    <t>cranial mediastinal  Lymph node</t>
  </si>
  <si>
    <t>Mesenteric Lymph node</t>
  </si>
  <si>
    <t>Renal Lymph node</t>
  </si>
  <si>
    <t>Gastrohepatic Lymph node</t>
  </si>
  <si>
    <t>Prescapular Lymph node</t>
  </si>
  <si>
    <t>Total score***</t>
  </si>
  <si>
    <t xml:space="preserve">mild </t>
  </si>
  <si>
    <t xml:space="preserve">severe </t>
  </si>
  <si>
    <t>GI</t>
  </si>
  <si>
    <t>musosal edema</t>
  </si>
  <si>
    <t>hemorrhagic diarrhea</t>
  </si>
  <si>
    <t>diarrhea</t>
  </si>
  <si>
    <t>1,2,3</t>
  </si>
  <si>
    <t>1,2</t>
  </si>
  <si>
    <t>stomach irritation-ulcer</t>
  </si>
  <si>
    <t>&gt;47</t>
  </si>
  <si>
    <t>abdominal effusion fibrin, pertonitis</t>
  </si>
  <si>
    <t xml:space="preserve">mean score </t>
  </si>
  <si>
    <t>pig</t>
  </si>
  <si>
    <t>DPC</t>
  </si>
  <si>
    <t>Date</t>
  </si>
  <si>
    <t>&lt;20</t>
  </si>
  <si>
    <t>20-47</t>
  </si>
  <si>
    <t>058</t>
  </si>
  <si>
    <t>059</t>
  </si>
  <si>
    <t>060</t>
  </si>
  <si>
    <t>061</t>
  </si>
  <si>
    <t>062</t>
  </si>
  <si>
    <t>063</t>
  </si>
  <si>
    <t>09.16.2023</t>
  </si>
  <si>
    <t>09.17.2023</t>
  </si>
  <si>
    <t>6 DPC</t>
  </si>
  <si>
    <t>5 DPC</t>
  </si>
  <si>
    <t>CD1d KO study - wildtype</t>
  </si>
  <si>
    <t>Euthanized</t>
  </si>
  <si>
    <t>Found Dead</t>
  </si>
  <si>
    <t>CD1D KO study - CD1D KO</t>
  </si>
  <si>
    <t xml:space="preserve">moderate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</si>
</sst>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AE9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quotePrefix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/>
    <xf numFmtId="0" fontId="2" fillId="3" borderId="3" xfId="0" applyFont="1" applyFill="1" applyBorder="1"/>
    <xf numFmtId="0" fontId="2" fillId="8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/>
    <xf numFmtId="0" fontId="2" fillId="3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2" fontId="2" fillId="7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/>
    <xf numFmtId="0" fontId="2" fillId="9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/>
    <xf numFmtId="1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E9F"/>
      <color rgb="FFF68872"/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U65"/>
  <sheetViews>
    <sheetView view="pageBreakPreview" zoomScale="85" zoomScaleNormal="70" zoomScaleSheetLayoutView="85" workbookViewId="0">
      <selection activeCell="B61" sqref="B61"/>
    </sheetView>
  </sheetViews>
  <sheetFormatPr defaultColWidth="8.85546875" defaultRowHeight="21" x14ac:dyDescent="0.35"/>
  <cols>
    <col min="1" max="1" width="12.42578125" style="7" customWidth="1"/>
    <col min="2" max="2" width="23.7109375" style="7" customWidth="1"/>
    <col min="3" max="3" width="15.28515625" style="38" customWidth="1"/>
    <col min="4" max="4" width="15.28515625" style="49" customWidth="1"/>
    <col min="5" max="5" width="15.7109375" style="49" customWidth="1"/>
    <col min="6" max="6" width="16.5703125" style="49" customWidth="1"/>
    <col min="7" max="7" width="16.140625" style="49" customWidth="1"/>
    <col min="8" max="8" width="15.140625" style="49" customWidth="1"/>
    <col min="9" max="9" width="17.85546875" style="49" customWidth="1"/>
    <col min="10" max="10" width="11" style="50" bestFit="1" customWidth="1"/>
    <col min="11" max="12" width="11" style="7" bestFit="1" customWidth="1"/>
    <col min="13" max="13" width="8.85546875" style="7"/>
    <col min="14" max="15" width="8.85546875" style="7" customWidth="1"/>
    <col min="16" max="16384" width="8.85546875" style="7"/>
  </cols>
  <sheetData>
    <row r="2" spans="1:12" ht="42" x14ac:dyDescent="0.35">
      <c r="A2" s="1"/>
      <c r="B2" s="2" t="s">
        <v>65</v>
      </c>
      <c r="C2" s="3"/>
      <c r="D2" s="4" t="s">
        <v>64</v>
      </c>
      <c r="E2" s="4" t="s">
        <v>64</v>
      </c>
      <c r="F2" s="4" t="s">
        <v>63</v>
      </c>
      <c r="G2" s="4" t="s">
        <v>63</v>
      </c>
      <c r="H2" s="4" t="s">
        <v>63</v>
      </c>
      <c r="I2" s="4" t="s">
        <v>63</v>
      </c>
      <c r="J2" s="5"/>
      <c r="K2" s="6"/>
      <c r="L2" s="6"/>
    </row>
    <row r="3" spans="1:12" x14ac:dyDescent="0.35">
      <c r="A3" s="6" t="s">
        <v>1</v>
      </c>
      <c r="B3" s="6"/>
      <c r="C3" s="8"/>
      <c r="D3" s="4" t="s">
        <v>61</v>
      </c>
      <c r="E3" s="4" t="s">
        <v>61</v>
      </c>
      <c r="F3" s="4" t="s">
        <v>62</v>
      </c>
      <c r="G3" s="4" t="s">
        <v>62</v>
      </c>
      <c r="H3" s="4" t="s">
        <v>62</v>
      </c>
      <c r="I3" s="4" t="s">
        <v>62</v>
      </c>
      <c r="J3" s="5"/>
      <c r="K3" s="9"/>
      <c r="L3" s="9"/>
    </row>
    <row r="4" spans="1:12" x14ac:dyDescent="0.35">
      <c r="A4" s="6"/>
      <c r="B4" s="6"/>
      <c r="C4" s="3"/>
      <c r="D4" s="4" t="s">
        <v>66</v>
      </c>
      <c r="E4" s="4" t="s">
        <v>66</v>
      </c>
      <c r="F4" s="4" t="s">
        <v>67</v>
      </c>
      <c r="G4" s="4" t="s">
        <v>66</v>
      </c>
      <c r="H4" s="4" t="s">
        <v>66</v>
      </c>
      <c r="I4" s="4" t="s">
        <v>67</v>
      </c>
      <c r="J4" s="5"/>
      <c r="K4" s="9"/>
      <c r="L4" s="9"/>
    </row>
    <row r="5" spans="1:12" ht="42.75" thickBot="1" x14ac:dyDescent="0.4">
      <c r="A5" s="10" t="s">
        <v>2</v>
      </c>
      <c r="B5" s="10"/>
      <c r="C5" s="11" t="s">
        <v>3</v>
      </c>
      <c r="D5" s="12" t="s">
        <v>55</v>
      </c>
      <c r="E5" s="12" t="s">
        <v>56</v>
      </c>
      <c r="F5" s="12" t="s">
        <v>57</v>
      </c>
      <c r="G5" s="12" t="s">
        <v>58</v>
      </c>
      <c r="H5" s="12" t="s">
        <v>59</v>
      </c>
      <c r="I5" s="12" t="s">
        <v>60</v>
      </c>
      <c r="J5" s="13" t="s">
        <v>49</v>
      </c>
      <c r="K5" s="14" t="s">
        <v>4</v>
      </c>
      <c r="L5" s="14" t="s">
        <v>5</v>
      </c>
    </row>
    <row r="6" spans="1:12" ht="21.75" thickTop="1" x14ac:dyDescent="0.35">
      <c r="A6" s="15" t="s">
        <v>6</v>
      </c>
      <c r="B6" s="15"/>
      <c r="C6" s="16">
        <v>3</v>
      </c>
      <c r="D6" s="17">
        <v>2</v>
      </c>
      <c r="E6" s="17">
        <v>2</v>
      </c>
      <c r="F6" s="17">
        <v>3</v>
      </c>
      <c r="G6" s="17">
        <v>3</v>
      </c>
      <c r="H6" s="17">
        <v>3</v>
      </c>
      <c r="I6" s="17">
        <v>3</v>
      </c>
      <c r="J6" s="18">
        <f>AVERAGE(D6:I6)</f>
        <v>2.6666666666666665</v>
      </c>
      <c r="K6" s="19">
        <f>STDEV(D6:I6)</f>
        <v>0.51639777949432275</v>
      </c>
      <c r="L6" s="19">
        <v>0</v>
      </c>
    </row>
    <row r="7" spans="1:12" x14ac:dyDescent="0.35">
      <c r="A7" s="6"/>
      <c r="B7" s="6" t="s">
        <v>7</v>
      </c>
      <c r="C7" s="3"/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5"/>
      <c r="K7" s="9"/>
      <c r="L7" s="9"/>
    </row>
    <row r="8" spans="1:12" x14ac:dyDescent="0.35">
      <c r="A8" s="6"/>
      <c r="B8" s="6" t="s">
        <v>8</v>
      </c>
      <c r="C8" s="3"/>
      <c r="D8" s="4">
        <v>0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5"/>
      <c r="K8" s="9"/>
      <c r="L8" s="9"/>
    </row>
    <row r="9" spans="1:12" x14ac:dyDescent="0.35">
      <c r="A9" s="6"/>
      <c r="B9" s="6" t="s">
        <v>9</v>
      </c>
      <c r="C9" s="3"/>
      <c r="D9" s="4">
        <v>1</v>
      </c>
      <c r="E9" s="4">
        <v>0</v>
      </c>
      <c r="F9" s="4">
        <v>1</v>
      </c>
      <c r="G9" s="4">
        <v>1</v>
      </c>
      <c r="H9" s="4">
        <v>1</v>
      </c>
      <c r="I9" s="4">
        <v>1</v>
      </c>
      <c r="J9" s="5"/>
      <c r="K9" s="9"/>
      <c r="L9" s="9"/>
    </row>
    <row r="10" spans="1:12" x14ac:dyDescent="0.35">
      <c r="A10" s="20" t="s">
        <v>10</v>
      </c>
      <c r="B10" s="20"/>
      <c r="C10" s="21">
        <v>3</v>
      </c>
      <c r="D10" s="22">
        <v>0</v>
      </c>
      <c r="E10" s="22">
        <v>1</v>
      </c>
      <c r="F10" s="22">
        <v>2</v>
      </c>
      <c r="G10" s="22">
        <v>1</v>
      </c>
      <c r="H10" s="22">
        <v>1</v>
      </c>
      <c r="I10" s="22">
        <v>3</v>
      </c>
      <c r="J10" s="23">
        <f>AVERAGE(D10:I10)</f>
        <v>1.3333333333333333</v>
      </c>
      <c r="K10" s="24">
        <f>STDEV(D10:I10)</f>
        <v>1.0327955589886446</v>
      </c>
      <c r="L10" s="24">
        <f>_xlfn.CONFIDENCE.T(0.05,K10,5)</f>
        <v>1.2823850631009319</v>
      </c>
    </row>
    <row r="11" spans="1:12" x14ac:dyDescent="0.35">
      <c r="A11" s="20" t="s">
        <v>11</v>
      </c>
      <c r="B11" s="20"/>
      <c r="C11" s="21">
        <v>6</v>
      </c>
      <c r="D11" s="22">
        <v>3</v>
      </c>
      <c r="E11" s="22">
        <v>3</v>
      </c>
      <c r="F11" s="22">
        <v>4</v>
      </c>
      <c r="G11" s="22">
        <v>2</v>
      </c>
      <c r="H11" s="22">
        <v>2</v>
      </c>
      <c r="I11" s="22">
        <v>3</v>
      </c>
      <c r="J11" s="25">
        <f>AVERAGE(D11:I11)</f>
        <v>2.8333333333333335</v>
      </c>
      <c r="K11" s="24">
        <f>STDEV(D11:I11)</f>
        <v>0.75277265270908122</v>
      </c>
      <c r="L11" s="24">
        <f>_xlfn.CONFIDENCE.T(0.05,K11,5)</f>
        <v>0.93469070170121138</v>
      </c>
    </row>
    <row r="12" spans="1:12" x14ac:dyDescent="0.35">
      <c r="A12" s="6"/>
      <c r="B12" s="6" t="s">
        <v>12</v>
      </c>
      <c r="C12" s="3"/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5"/>
      <c r="K12" s="9"/>
      <c r="L12" s="9"/>
    </row>
    <row r="13" spans="1:12" x14ac:dyDescent="0.35">
      <c r="A13" s="6"/>
      <c r="B13" s="6" t="s">
        <v>13</v>
      </c>
      <c r="C13" s="3"/>
      <c r="D13" s="4">
        <v>1</v>
      </c>
      <c r="E13" s="4">
        <v>1</v>
      </c>
      <c r="F13" s="4">
        <v>1</v>
      </c>
      <c r="G13" s="4">
        <v>0</v>
      </c>
      <c r="H13" s="4">
        <v>0</v>
      </c>
      <c r="I13" s="4">
        <v>0</v>
      </c>
      <c r="J13" s="5"/>
      <c r="K13" s="9"/>
      <c r="L13" s="9"/>
    </row>
    <row r="14" spans="1:12" x14ac:dyDescent="0.35">
      <c r="A14" s="6"/>
      <c r="B14" s="6" t="s">
        <v>14</v>
      </c>
      <c r="C14" s="3"/>
      <c r="D14" s="4">
        <v>1</v>
      </c>
      <c r="E14" s="4">
        <v>1</v>
      </c>
      <c r="F14" s="4">
        <v>2</v>
      </c>
      <c r="G14" s="4">
        <v>1</v>
      </c>
      <c r="H14" s="4">
        <v>1</v>
      </c>
      <c r="I14" s="4">
        <v>2</v>
      </c>
      <c r="J14" s="5"/>
      <c r="K14" s="9"/>
      <c r="L14" s="9"/>
    </row>
    <row r="15" spans="1:12" x14ac:dyDescent="0.35">
      <c r="A15" s="6"/>
      <c r="B15" s="6" t="s">
        <v>15</v>
      </c>
      <c r="C15" s="3"/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5"/>
      <c r="K15" s="9"/>
      <c r="L15" s="9"/>
    </row>
    <row r="16" spans="1:12" x14ac:dyDescent="0.35">
      <c r="A16" s="20" t="s">
        <v>16</v>
      </c>
      <c r="B16" s="20"/>
      <c r="C16" s="21">
        <v>6</v>
      </c>
      <c r="D16" s="22">
        <v>3</v>
      </c>
      <c r="E16" s="22">
        <v>3</v>
      </c>
      <c r="F16" s="22">
        <v>4</v>
      </c>
      <c r="G16" s="22">
        <v>2</v>
      </c>
      <c r="H16" s="22">
        <v>4</v>
      </c>
      <c r="I16" s="22">
        <v>3</v>
      </c>
      <c r="J16" s="25">
        <f>AVERAGE(D16:I16)</f>
        <v>3.1666666666666665</v>
      </c>
      <c r="K16" s="24">
        <f>STDEV(D16:I16)</f>
        <v>0.75277265270908122</v>
      </c>
      <c r="L16" s="24">
        <f>_xlfn.CONFIDENCE.T(0.05,K16,5)</f>
        <v>0.93469070170121138</v>
      </c>
    </row>
    <row r="17" spans="1:12" x14ac:dyDescent="0.35">
      <c r="A17" s="6"/>
      <c r="B17" s="6" t="s">
        <v>17</v>
      </c>
      <c r="C17" s="3"/>
      <c r="D17" s="4">
        <v>2</v>
      </c>
      <c r="E17" s="4">
        <v>1</v>
      </c>
      <c r="F17" s="4">
        <v>2</v>
      </c>
      <c r="G17" s="4">
        <v>2</v>
      </c>
      <c r="H17" s="4">
        <v>2</v>
      </c>
      <c r="I17" s="4">
        <v>2</v>
      </c>
      <c r="J17" s="5"/>
      <c r="K17" s="9"/>
      <c r="L17" s="9"/>
    </row>
    <row r="18" spans="1:12" x14ac:dyDescent="0.35">
      <c r="A18" s="6"/>
      <c r="B18" s="6" t="s">
        <v>18</v>
      </c>
      <c r="C18" s="3"/>
      <c r="D18" s="4">
        <v>1</v>
      </c>
      <c r="E18" s="4">
        <v>2</v>
      </c>
      <c r="F18" s="4">
        <v>2</v>
      </c>
      <c r="G18" s="4">
        <v>0</v>
      </c>
      <c r="H18" s="4">
        <v>2</v>
      </c>
      <c r="I18" s="4">
        <v>1</v>
      </c>
      <c r="J18" s="5"/>
      <c r="K18" s="9"/>
      <c r="L18" s="9"/>
    </row>
    <row r="19" spans="1:12" x14ac:dyDescent="0.35">
      <c r="A19" s="20" t="s">
        <v>19</v>
      </c>
      <c r="B19" s="20"/>
      <c r="C19" s="21">
        <v>9</v>
      </c>
      <c r="D19" s="22">
        <v>7</v>
      </c>
      <c r="E19" s="22">
        <v>7</v>
      </c>
      <c r="F19" s="22">
        <v>5</v>
      </c>
      <c r="G19" s="22">
        <v>7</v>
      </c>
      <c r="H19" s="22">
        <v>5</v>
      </c>
      <c r="I19" s="22">
        <v>4</v>
      </c>
      <c r="J19" s="25">
        <f>AVERAGE(D19:I19)</f>
        <v>5.833333333333333</v>
      </c>
      <c r="K19" s="24">
        <f>STDEV(D19:I19)</f>
        <v>1.3291601358251264</v>
      </c>
      <c r="L19" s="24">
        <f>_xlfn.CONFIDENCE.T(0.05,K19,5)</f>
        <v>1.6503702885016847</v>
      </c>
    </row>
    <row r="20" spans="1:12" x14ac:dyDescent="0.35">
      <c r="A20" s="6"/>
      <c r="B20" s="6" t="s">
        <v>20</v>
      </c>
      <c r="C20" s="3"/>
      <c r="D20" s="4">
        <v>2</v>
      </c>
      <c r="E20" s="4">
        <v>2</v>
      </c>
      <c r="F20" s="4">
        <v>1</v>
      </c>
      <c r="G20" s="4">
        <v>2</v>
      </c>
      <c r="H20" s="4">
        <v>2</v>
      </c>
      <c r="I20" s="4">
        <v>2</v>
      </c>
      <c r="J20" s="5"/>
      <c r="K20" s="9"/>
      <c r="L20" s="9"/>
    </row>
    <row r="21" spans="1:12" x14ac:dyDescent="0.35">
      <c r="A21" s="6"/>
      <c r="B21" s="6" t="s">
        <v>21</v>
      </c>
      <c r="C21" s="3"/>
      <c r="D21" s="4">
        <v>2</v>
      </c>
      <c r="E21" s="4">
        <v>2</v>
      </c>
      <c r="F21" s="4">
        <v>1</v>
      </c>
      <c r="G21" s="4">
        <v>2</v>
      </c>
      <c r="H21" s="4">
        <v>2</v>
      </c>
      <c r="I21" s="4">
        <v>0</v>
      </c>
      <c r="J21" s="5"/>
      <c r="K21" s="9"/>
      <c r="L21" s="9"/>
    </row>
    <row r="22" spans="1:12" x14ac:dyDescent="0.35">
      <c r="A22" s="6"/>
      <c r="B22" s="6" t="s">
        <v>22</v>
      </c>
      <c r="C22" s="3"/>
      <c r="D22" s="4">
        <v>2</v>
      </c>
      <c r="E22" s="4">
        <v>2</v>
      </c>
      <c r="F22" s="4">
        <v>2</v>
      </c>
      <c r="G22" s="4">
        <v>2</v>
      </c>
      <c r="H22" s="4">
        <v>1</v>
      </c>
      <c r="I22" s="4">
        <v>2</v>
      </c>
      <c r="J22" s="5"/>
      <c r="K22" s="9"/>
      <c r="L22" s="9"/>
    </row>
    <row r="23" spans="1:12" x14ac:dyDescent="0.35">
      <c r="A23" s="6"/>
      <c r="B23" s="6" t="s">
        <v>23</v>
      </c>
      <c r="C23" s="3"/>
      <c r="D23" s="4">
        <v>1</v>
      </c>
      <c r="E23" s="4">
        <v>1</v>
      </c>
      <c r="F23" s="4">
        <v>1</v>
      </c>
      <c r="G23" s="4">
        <v>1</v>
      </c>
      <c r="H23" s="4">
        <v>0</v>
      </c>
      <c r="I23" s="4">
        <v>0</v>
      </c>
      <c r="J23" s="5"/>
      <c r="K23" s="9"/>
      <c r="L23" s="9"/>
    </row>
    <row r="24" spans="1:12" x14ac:dyDescent="0.35">
      <c r="A24" s="20" t="s">
        <v>24</v>
      </c>
      <c r="B24" s="20"/>
      <c r="C24" s="21">
        <v>3</v>
      </c>
      <c r="D24" s="22">
        <v>1</v>
      </c>
      <c r="E24" s="22">
        <v>2</v>
      </c>
      <c r="F24" s="22">
        <v>3</v>
      </c>
      <c r="G24" s="22">
        <v>3</v>
      </c>
      <c r="H24" s="22">
        <v>2</v>
      </c>
      <c r="I24" s="22">
        <v>3</v>
      </c>
      <c r="J24" s="25">
        <f>AVERAGE(D24:I24)</f>
        <v>2.3333333333333335</v>
      </c>
      <c r="K24" s="24">
        <f>STDEV(D24:I24)</f>
        <v>0.81649658092772637</v>
      </c>
      <c r="L24" s="24">
        <f t="shared" ref="L24:L46" si="0">_xlfn.CONFIDENCE.T(0.05,K24,5)</f>
        <v>1.0138144091944239</v>
      </c>
    </row>
    <row r="25" spans="1:12" x14ac:dyDescent="0.35">
      <c r="A25" s="20" t="s">
        <v>25</v>
      </c>
      <c r="B25" s="20"/>
      <c r="C25" s="21">
        <v>6</v>
      </c>
      <c r="D25" s="22">
        <v>3</v>
      </c>
      <c r="E25" s="22">
        <v>4</v>
      </c>
      <c r="F25" s="22">
        <v>5</v>
      </c>
      <c r="G25" s="22">
        <v>4</v>
      </c>
      <c r="H25" s="22">
        <v>5</v>
      </c>
      <c r="I25" s="22">
        <v>5</v>
      </c>
      <c r="J25" s="25">
        <f>AVERAGE(D25:I25)</f>
        <v>4.333333333333333</v>
      </c>
      <c r="K25" s="24">
        <f>STDEV(D25:I25)</f>
        <v>0.81649658092772548</v>
      </c>
      <c r="L25" s="24">
        <f t="shared" si="0"/>
        <v>1.013814409194423</v>
      </c>
    </row>
    <row r="26" spans="1:12" x14ac:dyDescent="0.35">
      <c r="A26" s="6"/>
      <c r="B26" s="6" t="s">
        <v>26</v>
      </c>
      <c r="C26" s="3"/>
      <c r="D26" s="4">
        <v>3</v>
      </c>
      <c r="E26" s="4">
        <v>3</v>
      </c>
      <c r="F26" s="4">
        <v>3</v>
      </c>
      <c r="G26" s="4">
        <v>2</v>
      </c>
      <c r="H26" s="4">
        <v>3</v>
      </c>
      <c r="I26" s="4">
        <v>3</v>
      </c>
      <c r="J26" s="5"/>
      <c r="K26" s="9"/>
      <c r="L26" s="9"/>
    </row>
    <row r="27" spans="1:12" x14ac:dyDescent="0.35">
      <c r="A27" s="6"/>
      <c r="B27" s="6" t="s">
        <v>27</v>
      </c>
      <c r="C27" s="3"/>
      <c r="D27" s="4">
        <v>0</v>
      </c>
      <c r="E27" s="4">
        <v>1</v>
      </c>
      <c r="F27" s="4">
        <v>2</v>
      </c>
      <c r="G27" s="4">
        <v>2</v>
      </c>
      <c r="H27" s="4">
        <v>2</v>
      </c>
      <c r="I27" s="4">
        <v>2</v>
      </c>
      <c r="J27" s="5"/>
      <c r="K27" s="9"/>
      <c r="L27" s="9"/>
    </row>
    <row r="28" spans="1:12" x14ac:dyDescent="0.35">
      <c r="A28" s="20" t="s">
        <v>28</v>
      </c>
      <c r="B28" s="20"/>
      <c r="C28" s="21">
        <v>6</v>
      </c>
      <c r="D28" s="22">
        <v>0</v>
      </c>
      <c r="E28" s="22">
        <v>0</v>
      </c>
      <c r="F28" s="22">
        <v>0</v>
      </c>
      <c r="G28" s="22">
        <v>0</v>
      </c>
      <c r="H28" s="22">
        <v>2</v>
      </c>
      <c r="I28" s="22">
        <v>2</v>
      </c>
      <c r="J28" s="25">
        <f>AVERAGE(D28:I28)</f>
        <v>0.66666666666666663</v>
      </c>
      <c r="K28" s="24">
        <f>STDEV(D28:I28)</f>
        <v>1.0327955589886446</v>
      </c>
      <c r="L28" s="24">
        <f t="shared" si="0"/>
        <v>1.2823850631009319</v>
      </c>
    </row>
    <row r="29" spans="1:12" x14ac:dyDescent="0.35">
      <c r="A29" s="6"/>
      <c r="B29" s="6" t="s">
        <v>29</v>
      </c>
      <c r="C29" s="3"/>
      <c r="D29" s="4">
        <v>0</v>
      </c>
      <c r="E29" s="4">
        <v>0</v>
      </c>
      <c r="F29" s="4">
        <v>0</v>
      </c>
      <c r="G29" s="4">
        <v>0</v>
      </c>
      <c r="H29" s="4">
        <v>2</v>
      </c>
      <c r="I29" s="4">
        <v>1</v>
      </c>
      <c r="J29" s="5"/>
      <c r="K29" s="9"/>
      <c r="L29" s="9"/>
    </row>
    <row r="30" spans="1:12" x14ac:dyDescent="0.35">
      <c r="A30" s="6"/>
      <c r="B30" s="6" t="s">
        <v>30</v>
      </c>
      <c r="C30" s="3"/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5"/>
      <c r="K30" s="9"/>
      <c r="L30" s="9"/>
    </row>
    <row r="31" spans="1:12" x14ac:dyDescent="0.35">
      <c r="A31" s="20" t="s">
        <v>31</v>
      </c>
      <c r="B31" s="20"/>
      <c r="C31" s="21">
        <v>6</v>
      </c>
      <c r="D31" s="22">
        <v>2</v>
      </c>
      <c r="E31" s="22">
        <v>1</v>
      </c>
      <c r="F31" s="22">
        <v>3</v>
      </c>
      <c r="G31" s="22">
        <v>2</v>
      </c>
      <c r="H31" s="22">
        <v>2</v>
      </c>
      <c r="I31" s="22">
        <v>4</v>
      </c>
      <c r="J31" s="25">
        <f>AVERAGE(D31:I31)</f>
        <v>2.3333333333333335</v>
      </c>
      <c r="K31" s="24">
        <f>STDEV(D31:I31)</f>
        <v>1.0327955589886446</v>
      </c>
      <c r="L31" s="24">
        <f t="shared" si="0"/>
        <v>1.2823850631009319</v>
      </c>
    </row>
    <row r="32" spans="1:12" x14ac:dyDescent="0.35">
      <c r="A32" s="6"/>
      <c r="B32" s="6" t="s">
        <v>29</v>
      </c>
      <c r="C32" s="3"/>
      <c r="D32" s="4">
        <v>2</v>
      </c>
      <c r="E32" s="4">
        <v>1</v>
      </c>
      <c r="F32" s="4">
        <v>2</v>
      </c>
      <c r="G32" s="4">
        <v>1</v>
      </c>
      <c r="H32" s="4">
        <v>1</v>
      </c>
      <c r="I32" s="4">
        <v>2</v>
      </c>
      <c r="J32" s="5"/>
      <c r="K32" s="9"/>
      <c r="L32" s="9"/>
    </row>
    <row r="33" spans="1:12" x14ac:dyDescent="0.35">
      <c r="A33" s="6"/>
      <c r="B33" s="6" t="s">
        <v>30</v>
      </c>
      <c r="C33" s="3"/>
      <c r="D33" s="4">
        <v>0</v>
      </c>
      <c r="E33" s="4">
        <v>0</v>
      </c>
      <c r="F33" s="4">
        <v>1</v>
      </c>
      <c r="G33" s="4">
        <v>1</v>
      </c>
      <c r="H33" s="4">
        <v>1</v>
      </c>
      <c r="I33" s="4">
        <v>2</v>
      </c>
      <c r="J33" s="5"/>
      <c r="K33" s="9"/>
      <c r="L33" s="9"/>
    </row>
    <row r="34" spans="1:12" x14ac:dyDescent="0.35">
      <c r="A34" s="20" t="s">
        <v>32</v>
      </c>
      <c r="B34" s="20"/>
      <c r="C34" s="21">
        <v>6</v>
      </c>
      <c r="D34" s="22">
        <v>2</v>
      </c>
      <c r="E34" s="22">
        <v>4</v>
      </c>
      <c r="F34" s="22">
        <v>4</v>
      </c>
      <c r="G34" s="22">
        <v>3</v>
      </c>
      <c r="H34" s="22">
        <v>4</v>
      </c>
      <c r="I34" s="22">
        <v>4</v>
      </c>
      <c r="J34" s="25">
        <f>AVERAGE(D34:I34)</f>
        <v>3.5</v>
      </c>
      <c r="K34" s="24">
        <f>STDEV(D34:I34)</f>
        <v>0.83666002653407556</v>
      </c>
      <c r="L34" s="24">
        <f t="shared" ref="L34" si="1">_xlfn.CONFIDENCE.T(0.05,K34,5)</f>
        <v>1.0388506336835677</v>
      </c>
    </row>
    <row r="35" spans="1:12" x14ac:dyDescent="0.35">
      <c r="A35" s="6"/>
      <c r="B35" s="6" t="s">
        <v>29</v>
      </c>
      <c r="C35" s="3"/>
      <c r="D35" s="4">
        <v>1</v>
      </c>
      <c r="E35" s="4">
        <v>2</v>
      </c>
      <c r="F35" s="4">
        <v>2</v>
      </c>
      <c r="G35" s="4">
        <v>2</v>
      </c>
      <c r="H35" s="4">
        <v>2</v>
      </c>
      <c r="I35" s="4">
        <v>2</v>
      </c>
      <c r="J35" s="5"/>
      <c r="K35" s="9"/>
      <c r="L35" s="9"/>
    </row>
    <row r="36" spans="1:12" x14ac:dyDescent="0.35">
      <c r="A36" s="6"/>
      <c r="B36" s="6" t="s">
        <v>30</v>
      </c>
      <c r="C36" s="3"/>
      <c r="D36" s="4">
        <v>1</v>
      </c>
      <c r="E36" s="4">
        <v>2</v>
      </c>
      <c r="F36" s="4">
        <v>2</v>
      </c>
      <c r="G36" s="4">
        <v>1</v>
      </c>
      <c r="H36" s="4">
        <v>2</v>
      </c>
      <c r="I36" s="4">
        <v>2</v>
      </c>
      <c r="J36" s="5"/>
      <c r="K36" s="9"/>
      <c r="L36" s="9"/>
    </row>
    <row r="37" spans="1:12" x14ac:dyDescent="0.35">
      <c r="A37" s="20" t="s">
        <v>33</v>
      </c>
      <c r="B37" s="20"/>
      <c r="C37" s="21">
        <v>6</v>
      </c>
      <c r="D37" s="22">
        <v>2</v>
      </c>
      <c r="E37" s="22">
        <v>1</v>
      </c>
      <c r="F37" s="22">
        <v>2</v>
      </c>
      <c r="G37" s="22">
        <v>2</v>
      </c>
      <c r="H37" s="22">
        <v>3</v>
      </c>
      <c r="I37" s="22">
        <v>4</v>
      </c>
      <c r="J37" s="25">
        <f>AVERAGE(D37:I37)</f>
        <v>2.3333333333333335</v>
      </c>
      <c r="K37" s="24">
        <f>STDEV(D37:I37)</f>
        <v>1.0327955589886446</v>
      </c>
      <c r="L37" s="24">
        <f t="shared" si="0"/>
        <v>1.2823850631009319</v>
      </c>
    </row>
    <row r="38" spans="1:12" x14ac:dyDescent="0.35">
      <c r="A38" s="6"/>
      <c r="B38" s="6" t="s">
        <v>29</v>
      </c>
      <c r="C38" s="3"/>
      <c r="D38" s="4">
        <v>1</v>
      </c>
      <c r="E38" s="4">
        <v>1</v>
      </c>
      <c r="F38" s="4">
        <v>2</v>
      </c>
      <c r="G38" s="4">
        <v>1</v>
      </c>
      <c r="H38" s="4">
        <v>2</v>
      </c>
      <c r="I38" s="4">
        <v>2</v>
      </c>
      <c r="J38" s="5"/>
      <c r="K38" s="9"/>
      <c r="L38" s="9"/>
    </row>
    <row r="39" spans="1:12" x14ac:dyDescent="0.35">
      <c r="A39" s="6"/>
      <c r="B39" s="6" t="s">
        <v>30</v>
      </c>
      <c r="C39" s="3"/>
      <c r="D39" s="4">
        <v>1</v>
      </c>
      <c r="E39" s="4">
        <v>0</v>
      </c>
      <c r="F39" s="4">
        <v>0</v>
      </c>
      <c r="G39" s="4">
        <v>1</v>
      </c>
      <c r="H39" s="4">
        <v>1</v>
      </c>
      <c r="I39" s="4">
        <v>2</v>
      </c>
      <c r="J39" s="5"/>
      <c r="K39" s="9"/>
      <c r="L39" s="9"/>
    </row>
    <row r="40" spans="1:12" x14ac:dyDescent="0.35">
      <c r="A40" s="20" t="s">
        <v>34</v>
      </c>
      <c r="B40" s="20"/>
      <c r="C40" s="21">
        <v>6</v>
      </c>
      <c r="D40" s="22">
        <v>4</v>
      </c>
      <c r="E40" s="22">
        <v>6</v>
      </c>
      <c r="F40" s="22">
        <v>6</v>
      </c>
      <c r="G40" s="22">
        <v>6</v>
      </c>
      <c r="H40" s="22">
        <v>6</v>
      </c>
      <c r="I40" s="22">
        <v>6</v>
      </c>
      <c r="J40" s="25">
        <f>AVERAGE(D40:I40)</f>
        <v>5.666666666666667</v>
      </c>
      <c r="K40" s="24">
        <f>STDEV(D40:I40)</f>
        <v>0.81649658092772714</v>
      </c>
      <c r="L40" s="24">
        <f t="shared" si="0"/>
        <v>1.013814409194425</v>
      </c>
    </row>
    <row r="41" spans="1:12" x14ac:dyDescent="0.35">
      <c r="A41" s="6"/>
      <c r="B41" s="6" t="s">
        <v>29</v>
      </c>
      <c r="C41" s="3"/>
      <c r="D41" s="4">
        <v>3</v>
      </c>
      <c r="E41" s="4">
        <v>3</v>
      </c>
      <c r="F41" s="4">
        <v>3</v>
      </c>
      <c r="G41" s="4">
        <v>3</v>
      </c>
      <c r="H41" s="4">
        <v>3</v>
      </c>
      <c r="I41" s="4">
        <v>3</v>
      </c>
      <c r="J41" s="5"/>
      <c r="K41" s="9"/>
      <c r="L41" s="9"/>
    </row>
    <row r="42" spans="1:12" x14ac:dyDescent="0.35">
      <c r="A42" s="6"/>
      <c r="B42" s="6" t="s">
        <v>30</v>
      </c>
      <c r="C42" s="3"/>
      <c r="D42" s="4">
        <v>1</v>
      </c>
      <c r="E42" s="4">
        <v>3</v>
      </c>
      <c r="F42" s="4">
        <v>3</v>
      </c>
      <c r="G42" s="4">
        <v>3</v>
      </c>
      <c r="H42" s="4">
        <v>3</v>
      </c>
      <c r="I42" s="4">
        <v>3</v>
      </c>
      <c r="J42" s="5"/>
      <c r="K42" s="9"/>
      <c r="L42" s="9"/>
    </row>
    <row r="43" spans="1:12" x14ac:dyDescent="0.35">
      <c r="A43" s="20" t="s">
        <v>35</v>
      </c>
      <c r="B43" s="20"/>
      <c r="C43" s="21">
        <v>6</v>
      </c>
      <c r="D43" s="22">
        <v>6</v>
      </c>
      <c r="E43" s="22">
        <v>6</v>
      </c>
      <c r="F43" s="22">
        <v>6</v>
      </c>
      <c r="G43" s="22">
        <v>6</v>
      </c>
      <c r="H43" s="22">
        <v>5</v>
      </c>
      <c r="I43" s="22">
        <v>6</v>
      </c>
      <c r="J43" s="25">
        <f>AVERAGE(D43:I43)</f>
        <v>5.833333333333333</v>
      </c>
      <c r="K43" s="24">
        <f>STDEV(D43:I43)</f>
        <v>0.40824829046386302</v>
      </c>
      <c r="L43" s="24">
        <f t="shared" si="0"/>
        <v>0.50690720459721172</v>
      </c>
    </row>
    <row r="44" spans="1:12" x14ac:dyDescent="0.35">
      <c r="A44" s="6"/>
      <c r="B44" s="6" t="s">
        <v>29</v>
      </c>
      <c r="C44" s="3"/>
      <c r="D44" s="4">
        <v>3</v>
      </c>
      <c r="E44" s="4">
        <v>3</v>
      </c>
      <c r="F44" s="4">
        <v>3</v>
      </c>
      <c r="G44" s="4">
        <v>3</v>
      </c>
      <c r="H44" s="4">
        <v>3</v>
      </c>
      <c r="I44" s="4">
        <v>3</v>
      </c>
      <c r="J44" s="5"/>
      <c r="K44" s="9"/>
      <c r="L44" s="9"/>
    </row>
    <row r="45" spans="1:12" x14ac:dyDescent="0.35">
      <c r="A45" s="6"/>
      <c r="B45" s="6" t="s">
        <v>30</v>
      </c>
      <c r="C45" s="3"/>
      <c r="D45" s="4">
        <v>3</v>
      </c>
      <c r="E45" s="4">
        <v>3</v>
      </c>
      <c r="F45" s="4">
        <v>3</v>
      </c>
      <c r="G45" s="4">
        <v>3</v>
      </c>
      <c r="H45" s="4">
        <v>2</v>
      </c>
      <c r="I45" s="4">
        <v>3</v>
      </c>
      <c r="J45" s="5"/>
      <c r="K45" s="9"/>
      <c r="L45" s="9"/>
    </row>
    <row r="46" spans="1:12" x14ac:dyDescent="0.35">
      <c r="A46" s="20" t="s">
        <v>36</v>
      </c>
      <c r="B46" s="20"/>
      <c r="C46" s="21">
        <v>6</v>
      </c>
      <c r="D46" s="22">
        <v>1</v>
      </c>
      <c r="E46" s="22">
        <v>2</v>
      </c>
      <c r="F46" s="22">
        <v>4</v>
      </c>
      <c r="G46" s="22">
        <v>3</v>
      </c>
      <c r="H46" s="22">
        <v>4</v>
      </c>
      <c r="I46" s="22">
        <v>4</v>
      </c>
      <c r="J46" s="23">
        <f>AVERAGE(D46:I46)</f>
        <v>3</v>
      </c>
      <c r="K46" s="24">
        <f>STDEV(D46:I46)</f>
        <v>1.2649110640673518</v>
      </c>
      <c r="L46" s="24">
        <f t="shared" si="0"/>
        <v>1.5705945291820456</v>
      </c>
    </row>
    <row r="47" spans="1:12" x14ac:dyDescent="0.35">
      <c r="A47" s="6"/>
      <c r="B47" s="6" t="s">
        <v>29</v>
      </c>
      <c r="C47" s="3"/>
      <c r="D47" s="4">
        <v>1</v>
      </c>
      <c r="E47" s="4">
        <v>1</v>
      </c>
      <c r="F47" s="4">
        <v>3</v>
      </c>
      <c r="G47" s="4">
        <v>2</v>
      </c>
      <c r="H47" s="4">
        <v>2</v>
      </c>
      <c r="I47" s="4">
        <v>2</v>
      </c>
      <c r="J47" s="5"/>
      <c r="K47" s="9"/>
      <c r="L47" s="9"/>
    </row>
    <row r="48" spans="1:12" ht="21.75" thickBot="1" x14ac:dyDescent="0.4">
      <c r="A48" s="10"/>
      <c r="B48" s="10" t="s">
        <v>30</v>
      </c>
      <c r="C48" s="26"/>
      <c r="D48" s="27">
        <v>0</v>
      </c>
      <c r="E48" s="27">
        <v>1</v>
      </c>
      <c r="F48" s="27">
        <v>1</v>
      </c>
      <c r="G48" s="27">
        <v>1</v>
      </c>
      <c r="H48" s="27">
        <v>2</v>
      </c>
      <c r="I48" s="27">
        <v>2</v>
      </c>
      <c r="J48" s="28"/>
      <c r="K48" s="14"/>
      <c r="L48" s="14"/>
    </row>
    <row r="49" spans="1:21" ht="21.75" thickTop="1" x14ac:dyDescent="0.35">
      <c r="A49" s="59" t="s">
        <v>40</v>
      </c>
      <c r="B49" s="59"/>
      <c r="C49" s="29">
        <v>12</v>
      </c>
      <c r="D49" s="30">
        <f>SUM(D50:D54)</f>
        <v>6</v>
      </c>
      <c r="E49" s="30">
        <f t="shared" ref="E49:I49" si="2">SUM(E50:E54)</f>
        <v>6</v>
      </c>
      <c r="F49" s="30">
        <f t="shared" si="2"/>
        <v>10</v>
      </c>
      <c r="G49" s="30">
        <f t="shared" si="2"/>
        <v>7</v>
      </c>
      <c r="H49" s="30">
        <f t="shared" si="2"/>
        <v>4</v>
      </c>
      <c r="I49" s="30">
        <f t="shared" si="2"/>
        <v>10</v>
      </c>
      <c r="J49" s="23">
        <f>AVERAGE(D49:I49)</f>
        <v>7.166666666666667</v>
      </c>
      <c r="K49" s="24">
        <f>STDEV(D49:I49)</f>
        <v>2.4013884872437159</v>
      </c>
      <c r="L49" s="24">
        <f t="shared" ref="L49" si="3">_xlfn.CONFIDENCE.T(0.05,K49,5)</f>
        <v>2.9817176303115209</v>
      </c>
    </row>
    <row r="50" spans="1:21" x14ac:dyDescent="0.35">
      <c r="A50" s="31"/>
      <c r="B50" s="31" t="s">
        <v>46</v>
      </c>
      <c r="C50" s="32" t="s">
        <v>44</v>
      </c>
      <c r="D50" s="33">
        <v>1</v>
      </c>
      <c r="E50" s="33">
        <v>2</v>
      </c>
      <c r="F50" s="33">
        <v>3</v>
      </c>
      <c r="G50" s="33">
        <v>1</v>
      </c>
      <c r="H50" s="33">
        <v>0</v>
      </c>
      <c r="I50" s="33">
        <v>3</v>
      </c>
      <c r="J50" s="34"/>
      <c r="K50" s="35"/>
      <c r="L50" s="35"/>
    </row>
    <row r="51" spans="1:21" x14ac:dyDescent="0.35">
      <c r="A51" s="31"/>
      <c r="B51" s="31" t="s">
        <v>41</v>
      </c>
      <c r="C51" s="36" t="s">
        <v>45</v>
      </c>
      <c r="D51" s="33">
        <v>1</v>
      </c>
      <c r="E51" s="33">
        <v>1</v>
      </c>
      <c r="F51" s="33">
        <v>2</v>
      </c>
      <c r="G51" s="33">
        <v>3</v>
      </c>
      <c r="H51" s="33">
        <v>1</v>
      </c>
      <c r="I51" s="33">
        <v>2</v>
      </c>
      <c r="J51" s="34"/>
      <c r="K51" s="35"/>
      <c r="L51" s="35"/>
    </row>
    <row r="52" spans="1:21" x14ac:dyDescent="0.35">
      <c r="A52" s="31"/>
      <c r="B52" s="31" t="s">
        <v>43</v>
      </c>
      <c r="C52" s="36">
        <v>1</v>
      </c>
      <c r="D52" s="33">
        <v>1</v>
      </c>
      <c r="E52" s="33">
        <v>1</v>
      </c>
      <c r="F52" s="33">
        <v>1</v>
      </c>
      <c r="G52" s="33">
        <v>1</v>
      </c>
      <c r="H52" s="33">
        <v>1</v>
      </c>
      <c r="I52" s="33">
        <v>1</v>
      </c>
      <c r="J52" s="34"/>
      <c r="K52" s="35"/>
      <c r="L52" s="35"/>
    </row>
    <row r="53" spans="1:21" x14ac:dyDescent="0.35">
      <c r="A53" s="31"/>
      <c r="B53" s="31" t="s">
        <v>42</v>
      </c>
      <c r="C53" s="36">
        <v>2</v>
      </c>
      <c r="D53" s="33">
        <v>1</v>
      </c>
      <c r="E53" s="33">
        <v>0</v>
      </c>
      <c r="F53" s="33">
        <v>2</v>
      </c>
      <c r="G53" s="33">
        <v>0</v>
      </c>
      <c r="H53" s="33">
        <v>0</v>
      </c>
      <c r="I53" s="33">
        <v>2</v>
      </c>
      <c r="J53" s="34"/>
      <c r="K53" s="35"/>
      <c r="L53" s="35"/>
    </row>
    <row r="54" spans="1:21" ht="62.25" customHeight="1" x14ac:dyDescent="0.35">
      <c r="A54" s="31"/>
      <c r="B54" s="37" t="s">
        <v>48</v>
      </c>
      <c r="C54" s="38">
        <v>2</v>
      </c>
      <c r="D54" s="33">
        <v>2</v>
      </c>
      <c r="E54" s="33">
        <v>2</v>
      </c>
      <c r="F54" s="33">
        <v>2</v>
      </c>
      <c r="G54" s="33">
        <v>2</v>
      </c>
      <c r="H54" s="33">
        <v>2</v>
      </c>
      <c r="I54" s="33">
        <v>2</v>
      </c>
      <c r="J54" s="34"/>
      <c r="K54" s="35"/>
      <c r="L54" s="35"/>
    </row>
    <row r="55" spans="1:21" x14ac:dyDescent="0.35">
      <c r="A55" s="39" t="s">
        <v>37</v>
      </c>
      <c r="B55" s="39"/>
      <c r="C55" s="40">
        <f>SUM(C6,C10,C11,C16,C19,C24,C25,C28,C31,C37,C40,C43,C46,C49)</f>
        <v>84</v>
      </c>
      <c r="D55" s="41">
        <f>SUM(D6,D10,D11,D16,D19,D24,D25,D28,D31,D34,D37,D40,D43,D46,D49)</f>
        <v>42</v>
      </c>
      <c r="E55" s="41">
        <f t="shared" ref="E55:I55" si="4">SUM(E6,E10,E11,E16,E19,E24,E25,E28,E31,E34,E37,E40,E43,E46,E49)</f>
        <v>48</v>
      </c>
      <c r="F55" s="41">
        <f t="shared" si="4"/>
        <v>61</v>
      </c>
      <c r="G55" s="41">
        <f t="shared" si="4"/>
        <v>51</v>
      </c>
      <c r="H55" s="41">
        <f t="shared" si="4"/>
        <v>52</v>
      </c>
      <c r="I55" s="41">
        <f t="shared" si="4"/>
        <v>64</v>
      </c>
      <c r="J55" s="42">
        <f>AVERAGE(D55:I55)</f>
        <v>53</v>
      </c>
      <c r="K55" s="43">
        <f>STDEV(D55:I55)</f>
        <v>8.1975606127676794</v>
      </c>
      <c r="L55" s="43">
        <f>_xlfn.CONFIDENCE.T(0.05,K55,5)</f>
        <v>10.178615885966815</v>
      </c>
    </row>
    <row r="56" spans="1:21" ht="21.75" thickBot="1" x14ac:dyDescent="0.4">
      <c r="A56" s="39"/>
      <c r="B56" s="39"/>
      <c r="C56" s="40" t="s">
        <v>50</v>
      </c>
      <c r="D56" s="27" t="str">
        <f t="shared" ref="D56:I56" si="5">D5</f>
        <v>058</v>
      </c>
      <c r="E56" s="27" t="str">
        <f t="shared" si="5"/>
        <v>059</v>
      </c>
      <c r="F56" s="27" t="str">
        <f t="shared" si="5"/>
        <v>060</v>
      </c>
      <c r="G56" s="27" t="str">
        <f t="shared" si="5"/>
        <v>061</v>
      </c>
      <c r="H56" s="27" t="str">
        <f t="shared" si="5"/>
        <v>062</v>
      </c>
      <c r="I56" s="27" t="str">
        <f t="shared" si="5"/>
        <v>063</v>
      </c>
      <c r="J56" s="42"/>
      <c r="K56" s="43"/>
      <c r="L56" s="43"/>
      <c r="O56" s="44"/>
      <c r="P56" s="45"/>
      <c r="Q56" s="45"/>
      <c r="R56" s="45"/>
      <c r="S56" s="45"/>
      <c r="T56" s="45"/>
      <c r="U56" s="45"/>
    </row>
    <row r="57" spans="1:21" ht="21.75" thickTop="1" x14ac:dyDescent="0.35">
      <c r="A57" s="6"/>
      <c r="B57" s="6"/>
      <c r="C57" s="3"/>
      <c r="D57" s="4"/>
      <c r="E57" s="4"/>
      <c r="F57" s="4"/>
      <c r="G57" s="4"/>
      <c r="H57" s="4"/>
      <c r="I57" s="4"/>
      <c r="J57" s="5"/>
      <c r="K57" s="6"/>
      <c r="L57" s="6"/>
    </row>
    <row r="58" spans="1:21" x14ac:dyDescent="0.35">
      <c r="A58" s="6"/>
      <c r="B58" s="6"/>
      <c r="C58" s="3"/>
      <c r="D58" s="4"/>
      <c r="E58" s="4"/>
      <c r="F58" s="4"/>
      <c r="G58" s="4"/>
      <c r="H58" s="4"/>
      <c r="I58" s="4"/>
      <c r="J58" s="5"/>
      <c r="K58" s="6"/>
      <c r="L58" s="6"/>
    </row>
    <row r="59" spans="1:21" x14ac:dyDescent="0.35">
      <c r="A59" s="6"/>
      <c r="B59" s="6"/>
      <c r="C59" s="3"/>
      <c r="D59" s="4"/>
      <c r="E59" s="4"/>
      <c r="F59" s="4"/>
      <c r="G59" s="4"/>
      <c r="H59" s="4"/>
      <c r="I59" s="4"/>
      <c r="J59" s="5"/>
      <c r="K59" s="6"/>
      <c r="L59" s="6"/>
    </row>
    <row r="60" spans="1:21" x14ac:dyDescent="0.35">
      <c r="B60" s="46" t="s">
        <v>38</v>
      </c>
      <c r="C60" s="47"/>
      <c r="D60" s="48" t="s">
        <v>53</v>
      </c>
    </row>
    <row r="61" spans="1:21" x14ac:dyDescent="0.35">
      <c r="B61" s="51" t="s">
        <v>69</v>
      </c>
      <c r="C61" s="52"/>
      <c r="D61" s="53" t="s">
        <v>54</v>
      </c>
    </row>
    <row r="62" spans="1:21" x14ac:dyDescent="0.35">
      <c r="B62" s="54" t="s">
        <v>39</v>
      </c>
      <c r="C62" s="55"/>
      <c r="D62" s="55" t="s">
        <v>47</v>
      </c>
    </row>
    <row r="63" spans="1:21" x14ac:dyDescent="0.35">
      <c r="E63" s="56"/>
    </row>
    <row r="64" spans="1:21" x14ac:dyDescent="0.35">
      <c r="E64" s="56"/>
    </row>
    <row r="65" spans="5:5" x14ac:dyDescent="0.35">
      <c r="E65" s="56"/>
    </row>
  </sheetData>
  <phoneticPr fontId="1" type="noConversion"/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X65"/>
  <sheetViews>
    <sheetView tabSelected="1" view="pageBreakPreview" topLeftCell="A41" zoomScale="70" zoomScaleNormal="70" zoomScaleSheetLayoutView="70" workbookViewId="0">
      <selection activeCell="F54" sqref="F54"/>
    </sheetView>
  </sheetViews>
  <sheetFormatPr defaultColWidth="8.85546875" defaultRowHeight="21" x14ac:dyDescent="0.35"/>
  <cols>
    <col min="1" max="1" width="8.85546875" style="7"/>
    <col min="2" max="2" width="12.42578125" style="7" customWidth="1"/>
    <col min="3" max="3" width="23.140625" style="7" customWidth="1"/>
    <col min="4" max="4" width="15.28515625" style="38" customWidth="1"/>
    <col min="5" max="5" width="15.28515625" style="49" customWidth="1"/>
    <col min="6" max="6" width="15.7109375" style="49" customWidth="1"/>
    <col min="7" max="7" width="16.5703125" style="49" customWidth="1"/>
    <col min="8" max="9" width="15.140625" style="49" customWidth="1"/>
    <col min="10" max="10" width="16.5703125" style="49" customWidth="1"/>
    <col min="11" max="11" width="16.7109375" style="49" customWidth="1"/>
    <col min="12" max="12" width="17.85546875" style="49" customWidth="1"/>
    <col min="13" max="13" width="11" style="50" bestFit="1" customWidth="1"/>
    <col min="14" max="15" width="11" style="7" bestFit="1" customWidth="1"/>
    <col min="16" max="16384" width="8.85546875" style="7"/>
  </cols>
  <sheetData>
    <row r="2" spans="2:17" ht="42" x14ac:dyDescent="0.35">
      <c r="B2" s="1"/>
      <c r="C2" s="2" t="s">
        <v>68</v>
      </c>
      <c r="D2" s="3"/>
      <c r="E2" s="4" t="s">
        <v>63</v>
      </c>
      <c r="F2" s="4" t="s">
        <v>64</v>
      </c>
      <c r="G2" s="4" t="s">
        <v>63</v>
      </c>
      <c r="H2" s="4" t="s">
        <v>63</v>
      </c>
      <c r="I2" s="4" t="s">
        <v>63</v>
      </c>
      <c r="J2" s="4" t="s">
        <v>63</v>
      </c>
      <c r="K2" s="4" t="s">
        <v>63</v>
      </c>
      <c r="L2" s="4" t="s">
        <v>63</v>
      </c>
      <c r="M2" s="5"/>
      <c r="N2" s="6"/>
      <c r="O2" s="6"/>
      <c r="Q2" s="7" t="s">
        <v>51</v>
      </c>
    </row>
    <row r="3" spans="2:17" x14ac:dyDescent="0.35">
      <c r="B3" s="6" t="s">
        <v>1</v>
      </c>
      <c r="C3" s="6"/>
      <c r="D3" s="8"/>
      <c r="E3" s="4" t="s">
        <v>62</v>
      </c>
      <c r="F3" s="4" t="s">
        <v>61</v>
      </c>
      <c r="G3" s="4" t="s">
        <v>62</v>
      </c>
      <c r="H3" s="4" t="s">
        <v>62</v>
      </c>
      <c r="I3" s="4" t="s">
        <v>62</v>
      </c>
      <c r="J3" s="4" t="s">
        <v>62</v>
      </c>
      <c r="K3" s="4" t="s">
        <v>62</v>
      </c>
      <c r="L3" s="4" t="s">
        <v>62</v>
      </c>
      <c r="M3" s="5"/>
      <c r="N3" s="9"/>
      <c r="O3" s="9"/>
      <c r="Q3" s="7" t="s">
        <v>52</v>
      </c>
    </row>
    <row r="4" spans="2:17" x14ac:dyDescent="0.35">
      <c r="B4" s="6"/>
      <c r="C4" s="6"/>
      <c r="D4" s="3"/>
      <c r="E4" s="4" t="s">
        <v>66</v>
      </c>
      <c r="F4" s="4" t="s">
        <v>66</v>
      </c>
      <c r="G4" s="4" t="s">
        <v>66</v>
      </c>
      <c r="H4" s="4" t="s">
        <v>66</v>
      </c>
      <c r="I4" s="4" t="s">
        <v>66</v>
      </c>
      <c r="J4" s="4" t="s">
        <v>67</v>
      </c>
      <c r="K4" s="4" t="s">
        <v>67</v>
      </c>
      <c r="L4" s="4" t="s">
        <v>67</v>
      </c>
      <c r="M4" s="5"/>
      <c r="N4" s="9"/>
      <c r="O4" s="9"/>
    </row>
    <row r="5" spans="2:17" ht="42.75" thickBot="1" x14ac:dyDescent="0.4">
      <c r="B5" s="10" t="s">
        <v>2</v>
      </c>
      <c r="C5" s="10"/>
      <c r="D5" s="11" t="s">
        <v>3</v>
      </c>
      <c r="E5" s="12">
        <v>693</v>
      </c>
      <c r="F5" s="12">
        <v>694</v>
      </c>
      <c r="G5" s="12">
        <v>695</v>
      </c>
      <c r="H5" s="12">
        <v>697</v>
      </c>
      <c r="I5" s="12">
        <v>698</v>
      </c>
      <c r="J5" s="12">
        <v>699</v>
      </c>
      <c r="K5" s="12">
        <v>700</v>
      </c>
      <c r="L5" s="12">
        <v>960</v>
      </c>
      <c r="M5" s="13" t="s">
        <v>49</v>
      </c>
      <c r="N5" s="14" t="s">
        <v>4</v>
      </c>
      <c r="O5" s="14" t="s">
        <v>5</v>
      </c>
      <c r="Q5" s="7" t="s">
        <v>0</v>
      </c>
    </row>
    <row r="6" spans="2:17" ht="21.75" thickTop="1" x14ac:dyDescent="0.35">
      <c r="B6" s="15" t="s">
        <v>6</v>
      </c>
      <c r="C6" s="15"/>
      <c r="D6" s="16">
        <v>3</v>
      </c>
      <c r="E6" s="17">
        <v>2</v>
      </c>
      <c r="F6" s="17">
        <v>3</v>
      </c>
      <c r="G6" s="17">
        <v>3</v>
      </c>
      <c r="H6" s="17">
        <v>2</v>
      </c>
      <c r="I6" s="17">
        <v>3</v>
      </c>
      <c r="J6" s="17">
        <v>3</v>
      </c>
      <c r="K6" s="17">
        <v>3</v>
      </c>
      <c r="L6" s="17">
        <v>3</v>
      </c>
      <c r="M6" s="18">
        <f>AVERAGE(E6:L6)</f>
        <v>2.75</v>
      </c>
      <c r="N6" s="19">
        <f>STDEV(E6:L6)</f>
        <v>0.46291004988627571</v>
      </c>
      <c r="O6" s="19">
        <v>0</v>
      </c>
    </row>
    <row r="7" spans="2:17" x14ac:dyDescent="0.35">
      <c r="B7" s="6"/>
      <c r="C7" s="6" t="s">
        <v>7</v>
      </c>
      <c r="D7" s="3"/>
      <c r="E7" s="4">
        <v>1</v>
      </c>
      <c r="F7" s="4">
        <v>1</v>
      </c>
      <c r="G7" s="4">
        <v>1</v>
      </c>
      <c r="H7" s="4">
        <v>0</v>
      </c>
      <c r="I7" s="4">
        <v>1</v>
      </c>
      <c r="J7" s="4">
        <v>1</v>
      </c>
      <c r="K7" s="4">
        <v>1</v>
      </c>
      <c r="L7" s="4">
        <v>1</v>
      </c>
      <c r="M7" s="5"/>
      <c r="N7" s="9"/>
      <c r="O7" s="9"/>
    </row>
    <row r="8" spans="2:17" x14ac:dyDescent="0.35">
      <c r="B8" s="6"/>
      <c r="C8" s="6" t="s">
        <v>8</v>
      </c>
      <c r="D8" s="3"/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5"/>
      <c r="N8" s="9"/>
      <c r="O8" s="9"/>
    </row>
    <row r="9" spans="2:17" x14ac:dyDescent="0.35">
      <c r="B9" s="6"/>
      <c r="C9" s="6" t="s">
        <v>9</v>
      </c>
      <c r="D9" s="3"/>
      <c r="E9" s="4">
        <v>0</v>
      </c>
      <c r="F9" s="4">
        <v>1</v>
      </c>
      <c r="G9" s="4">
        <v>1</v>
      </c>
      <c r="H9" s="4">
        <v>2</v>
      </c>
      <c r="I9" s="4">
        <v>1</v>
      </c>
      <c r="J9" s="4">
        <v>1</v>
      </c>
      <c r="K9" s="4">
        <v>1</v>
      </c>
      <c r="L9" s="4">
        <v>1</v>
      </c>
      <c r="M9" s="5"/>
      <c r="N9" s="9"/>
      <c r="O9" s="9"/>
    </row>
    <row r="10" spans="2:17" x14ac:dyDescent="0.35">
      <c r="B10" s="20" t="s">
        <v>10</v>
      </c>
      <c r="C10" s="20"/>
      <c r="D10" s="21">
        <v>3</v>
      </c>
      <c r="E10" s="22">
        <v>2</v>
      </c>
      <c r="F10" s="22">
        <v>2</v>
      </c>
      <c r="G10" s="22">
        <v>3</v>
      </c>
      <c r="H10" s="22">
        <v>0</v>
      </c>
      <c r="I10" s="22">
        <v>0</v>
      </c>
      <c r="J10" s="22">
        <v>2</v>
      </c>
      <c r="K10" s="22">
        <v>2</v>
      </c>
      <c r="L10" s="22">
        <v>3</v>
      </c>
      <c r="M10" s="23">
        <f>AVERAGE(E10:L10)</f>
        <v>1.75</v>
      </c>
      <c r="N10" s="24">
        <f>STDEV(E10:L10)</f>
        <v>1.1649647450214351</v>
      </c>
      <c r="O10" s="24">
        <f>_xlfn.CONFIDENCE.T(0.05,N10,5)</f>
        <v>1.4464947830697437</v>
      </c>
    </row>
    <row r="11" spans="2:17" x14ac:dyDescent="0.35">
      <c r="B11" s="20" t="s">
        <v>11</v>
      </c>
      <c r="C11" s="20"/>
      <c r="D11" s="21">
        <v>6</v>
      </c>
      <c r="E11" s="22">
        <v>2</v>
      </c>
      <c r="F11" s="22">
        <v>4</v>
      </c>
      <c r="G11" s="22">
        <v>3</v>
      </c>
      <c r="H11" s="22">
        <v>4</v>
      </c>
      <c r="I11" s="22">
        <v>4</v>
      </c>
      <c r="J11" s="22">
        <v>5</v>
      </c>
      <c r="K11" s="22">
        <v>5</v>
      </c>
      <c r="L11" s="22">
        <v>5</v>
      </c>
      <c r="M11" s="25">
        <f>AVERAGE(E11:L11)</f>
        <v>4</v>
      </c>
      <c r="N11" s="24">
        <f>STDEV(E11:L11)</f>
        <v>1.0690449676496976</v>
      </c>
      <c r="O11" s="24">
        <f>_xlfn.CONFIDENCE.T(0.05,N11,5)</f>
        <v>1.3273946487915371</v>
      </c>
    </row>
    <row r="12" spans="2:17" x14ac:dyDescent="0.35">
      <c r="B12" s="6"/>
      <c r="C12" s="6" t="s">
        <v>12</v>
      </c>
      <c r="D12" s="3"/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2</v>
      </c>
      <c r="L12" s="4">
        <v>1</v>
      </c>
      <c r="M12" s="5"/>
      <c r="N12" s="9"/>
      <c r="O12" s="9"/>
    </row>
    <row r="13" spans="2:17" x14ac:dyDescent="0.35">
      <c r="B13" s="6"/>
      <c r="C13" s="6" t="s">
        <v>13</v>
      </c>
      <c r="D13" s="3"/>
      <c r="E13" s="4">
        <v>0</v>
      </c>
      <c r="F13" s="4">
        <v>1</v>
      </c>
      <c r="G13" s="4">
        <v>1</v>
      </c>
      <c r="H13" s="4">
        <v>1</v>
      </c>
      <c r="I13" s="4">
        <v>0</v>
      </c>
      <c r="J13" s="4">
        <v>1</v>
      </c>
      <c r="K13" s="4">
        <v>1</v>
      </c>
      <c r="L13" s="4">
        <v>1</v>
      </c>
      <c r="M13" s="5"/>
      <c r="N13" s="9"/>
      <c r="O13" s="9"/>
    </row>
    <row r="14" spans="2:17" x14ac:dyDescent="0.35">
      <c r="B14" s="6"/>
      <c r="C14" s="6" t="s">
        <v>14</v>
      </c>
      <c r="D14" s="3"/>
      <c r="E14" s="4">
        <v>1</v>
      </c>
      <c r="F14" s="4">
        <v>1</v>
      </c>
      <c r="G14" s="4">
        <v>1</v>
      </c>
      <c r="H14" s="4">
        <v>1</v>
      </c>
      <c r="I14" s="4">
        <v>2</v>
      </c>
      <c r="J14" s="4">
        <v>2</v>
      </c>
      <c r="K14" s="4">
        <v>1</v>
      </c>
      <c r="L14" s="4">
        <v>2</v>
      </c>
      <c r="M14" s="5"/>
      <c r="N14" s="9"/>
      <c r="O14" s="9"/>
    </row>
    <row r="15" spans="2:17" x14ac:dyDescent="0.35">
      <c r="B15" s="6"/>
      <c r="C15" s="6" t="s">
        <v>15</v>
      </c>
      <c r="D15" s="3"/>
      <c r="E15" s="4">
        <v>0</v>
      </c>
      <c r="F15" s="4">
        <v>1</v>
      </c>
      <c r="G15" s="4">
        <v>0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5"/>
      <c r="N15" s="9"/>
      <c r="O15" s="9"/>
    </row>
    <row r="16" spans="2:17" x14ac:dyDescent="0.35">
      <c r="B16" s="20" t="s">
        <v>16</v>
      </c>
      <c r="C16" s="20"/>
      <c r="D16" s="21">
        <v>6</v>
      </c>
      <c r="E16" s="22">
        <v>2</v>
      </c>
      <c r="F16" s="22">
        <v>3</v>
      </c>
      <c r="G16" s="22">
        <v>4</v>
      </c>
      <c r="H16" s="22">
        <v>4</v>
      </c>
      <c r="I16" s="22">
        <v>4</v>
      </c>
      <c r="J16" s="22">
        <v>4</v>
      </c>
      <c r="K16" s="22">
        <v>4</v>
      </c>
      <c r="L16" s="22">
        <v>3</v>
      </c>
      <c r="M16" s="25">
        <f>AVERAGE(E16:L16)</f>
        <v>3.5</v>
      </c>
      <c r="N16" s="24">
        <f>STDEV(E16:L16)</f>
        <v>0.7559289460184544</v>
      </c>
      <c r="O16" s="24">
        <f>_xlfn.CONFIDENCE.T(0.05,N16,5)</f>
        <v>0.93860975747123154</v>
      </c>
    </row>
    <row r="17" spans="2:15" x14ac:dyDescent="0.35">
      <c r="B17" s="6"/>
      <c r="C17" s="6" t="s">
        <v>17</v>
      </c>
      <c r="D17" s="3"/>
      <c r="E17" s="4">
        <v>1</v>
      </c>
      <c r="F17" s="4">
        <v>1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5"/>
      <c r="N17" s="9"/>
      <c r="O17" s="9"/>
    </row>
    <row r="18" spans="2:15" x14ac:dyDescent="0.35">
      <c r="B18" s="6"/>
      <c r="C18" s="6" t="s">
        <v>18</v>
      </c>
      <c r="D18" s="3"/>
      <c r="E18" s="4">
        <v>1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4">
        <v>1</v>
      </c>
      <c r="M18" s="5"/>
      <c r="N18" s="9"/>
      <c r="O18" s="9"/>
    </row>
    <row r="19" spans="2:15" x14ac:dyDescent="0.35">
      <c r="B19" s="20" t="s">
        <v>19</v>
      </c>
      <c r="C19" s="20"/>
      <c r="D19" s="21">
        <v>12</v>
      </c>
      <c r="E19" s="22">
        <v>3</v>
      </c>
      <c r="F19" s="22">
        <v>5</v>
      </c>
      <c r="G19" s="22">
        <v>6</v>
      </c>
      <c r="H19" s="22">
        <v>7</v>
      </c>
      <c r="I19" s="22">
        <v>3</v>
      </c>
      <c r="J19" s="22">
        <v>9</v>
      </c>
      <c r="K19" s="22">
        <v>7</v>
      </c>
      <c r="L19" s="22">
        <v>6</v>
      </c>
      <c r="M19" s="25">
        <f>AVERAGE(E19:L19)</f>
        <v>5.75</v>
      </c>
      <c r="N19" s="24">
        <f>STDEV(E19:L19)</f>
        <v>2.0528725518857018</v>
      </c>
      <c r="O19" s="24">
        <f>_xlfn.CONFIDENCE.T(0.05,N19,5)</f>
        <v>2.5489779405771649</v>
      </c>
    </row>
    <row r="20" spans="2:15" x14ac:dyDescent="0.35">
      <c r="B20" s="6"/>
      <c r="C20" s="6" t="s">
        <v>20</v>
      </c>
      <c r="D20" s="3"/>
      <c r="E20" s="4">
        <v>1</v>
      </c>
      <c r="F20" s="4">
        <v>3</v>
      </c>
      <c r="G20" s="4">
        <v>2</v>
      </c>
      <c r="H20" s="4">
        <v>3</v>
      </c>
      <c r="I20" s="4">
        <v>1</v>
      </c>
      <c r="J20" s="4">
        <v>2</v>
      </c>
      <c r="K20" s="4">
        <v>2</v>
      </c>
      <c r="L20" s="4">
        <v>1</v>
      </c>
      <c r="M20" s="5"/>
      <c r="N20" s="9"/>
      <c r="O20" s="9"/>
    </row>
    <row r="21" spans="2:15" x14ac:dyDescent="0.35">
      <c r="B21" s="6"/>
      <c r="C21" s="6" t="s">
        <v>21</v>
      </c>
      <c r="D21" s="3"/>
      <c r="E21" s="4">
        <v>1</v>
      </c>
      <c r="F21" s="4">
        <v>1</v>
      </c>
      <c r="G21" s="4">
        <v>2</v>
      </c>
      <c r="H21" s="4">
        <v>2</v>
      </c>
      <c r="I21" s="4">
        <v>1</v>
      </c>
      <c r="J21" s="4">
        <v>2</v>
      </c>
      <c r="K21" s="4">
        <v>1</v>
      </c>
      <c r="L21" s="4">
        <v>1</v>
      </c>
      <c r="M21" s="5"/>
      <c r="N21" s="9"/>
      <c r="O21" s="9"/>
    </row>
    <row r="22" spans="2:15" x14ac:dyDescent="0.35">
      <c r="B22" s="6"/>
      <c r="C22" s="6" t="s">
        <v>22</v>
      </c>
      <c r="D22" s="3"/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2</v>
      </c>
      <c r="K22" s="4">
        <v>2</v>
      </c>
      <c r="L22" s="4">
        <v>3</v>
      </c>
      <c r="M22" s="5"/>
      <c r="N22" s="9"/>
      <c r="O22" s="9"/>
    </row>
    <row r="23" spans="2:15" x14ac:dyDescent="0.35">
      <c r="B23" s="6"/>
      <c r="C23" s="6" t="s">
        <v>23</v>
      </c>
      <c r="D23" s="3"/>
      <c r="E23" s="4">
        <v>0</v>
      </c>
      <c r="F23" s="4">
        <v>0</v>
      </c>
      <c r="G23" s="4">
        <v>1</v>
      </c>
      <c r="H23" s="4">
        <v>1</v>
      </c>
      <c r="I23" s="4">
        <v>0</v>
      </c>
      <c r="J23" s="4">
        <v>3</v>
      </c>
      <c r="K23" s="4">
        <v>2</v>
      </c>
      <c r="L23" s="4">
        <v>1</v>
      </c>
      <c r="M23" s="5"/>
      <c r="N23" s="9"/>
      <c r="O23" s="9"/>
    </row>
    <row r="24" spans="2:15" x14ac:dyDescent="0.35">
      <c r="B24" s="20" t="s">
        <v>24</v>
      </c>
      <c r="C24" s="20"/>
      <c r="D24" s="21">
        <v>3</v>
      </c>
      <c r="E24" s="22">
        <v>0</v>
      </c>
      <c r="F24" s="22">
        <v>0</v>
      </c>
      <c r="G24" s="22">
        <v>2</v>
      </c>
      <c r="H24" s="22">
        <v>1</v>
      </c>
      <c r="I24" s="22">
        <v>2</v>
      </c>
      <c r="J24" s="22">
        <v>1</v>
      </c>
      <c r="K24" s="22">
        <v>2</v>
      </c>
      <c r="L24" s="22">
        <v>3</v>
      </c>
      <c r="M24" s="25">
        <f>AVERAGE(E24:L24)</f>
        <v>1.375</v>
      </c>
      <c r="N24" s="24">
        <f>STDEV(E24:L24)</f>
        <v>1.0606601717798212</v>
      </c>
      <c r="O24" s="24">
        <f t="shared" ref="O24:O46" si="0">_xlfn.CONFIDENCE.T(0.05,N24,5)</f>
        <v>1.3169835496276241</v>
      </c>
    </row>
    <row r="25" spans="2:15" x14ac:dyDescent="0.35">
      <c r="B25" s="20" t="s">
        <v>25</v>
      </c>
      <c r="C25" s="20"/>
      <c r="D25" s="21">
        <v>6</v>
      </c>
      <c r="E25" s="22">
        <v>3</v>
      </c>
      <c r="F25" s="22">
        <v>5</v>
      </c>
      <c r="G25" s="22">
        <v>6</v>
      </c>
      <c r="H25" s="22">
        <v>3</v>
      </c>
      <c r="I25" s="22">
        <v>4</v>
      </c>
      <c r="J25" s="22">
        <v>5</v>
      </c>
      <c r="K25" s="22">
        <v>5</v>
      </c>
      <c r="L25" s="22">
        <v>6</v>
      </c>
      <c r="M25" s="25">
        <f>AVERAGE(E25:L25)</f>
        <v>4.625</v>
      </c>
      <c r="N25" s="24">
        <f>STDEV(E25:L25)</f>
        <v>1.1877349391654208</v>
      </c>
      <c r="O25" s="24">
        <f t="shared" si="0"/>
        <v>1.4747677133704409</v>
      </c>
    </row>
    <row r="26" spans="2:15" x14ac:dyDescent="0.35">
      <c r="B26" s="6"/>
      <c r="C26" s="6" t="s">
        <v>26</v>
      </c>
      <c r="D26" s="3"/>
      <c r="E26" s="4">
        <v>1</v>
      </c>
      <c r="F26" s="4">
        <v>3</v>
      </c>
      <c r="G26" s="4">
        <v>3</v>
      </c>
      <c r="H26" s="4">
        <v>1</v>
      </c>
      <c r="I26" s="4">
        <v>2</v>
      </c>
      <c r="J26" s="4">
        <v>3</v>
      </c>
      <c r="K26" s="4">
        <v>3</v>
      </c>
      <c r="L26" s="4">
        <v>3</v>
      </c>
      <c r="M26" s="5"/>
      <c r="N26" s="9"/>
      <c r="O26" s="9"/>
    </row>
    <row r="27" spans="2:15" x14ac:dyDescent="0.35">
      <c r="B27" s="6"/>
      <c r="C27" s="6" t="s">
        <v>27</v>
      </c>
      <c r="D27" s="3"/>
      <c r="E27" s="4">
        <v>2</v>
      </c>
      <c r="F27" s="4">
        <v>2</v>
      </c>
      <c r="G27" s="4">
        <v>3</v>
      </c>
      <c r="H27" s="4">
        <v>2</v>
      </c>
      <c r="I27" s="4">
        <v>2</v>
      </c>
      <c r="J27" s="4">
        <v>2</v>
      </c>
      <c r="K27" s="4">
        <v>2</v>
      </c>
      <c r="L27" s="4">
        <v>3</v>
      </c>
      <c r="M27" s="5"/>
      <c r="N27" s="9"/>
      <c r="O27" s="9"/>
    </row>
    <row r="28" spans="2:15" x14ac:dyDescent="0.35">
      <c r="B28" s="20" t="s">
        <v>28</v>
      </c>
      <c r="C28" s="20"/>
      <c r="D28" s="21">
        <v>6</v>
      </c>
      <c r="E28" s="22">
        <v>1</v>
      </c>
      <c r="F28" s="22">
        <v>1</v>
      </c>
      <c r="G28" s="57">
        <v>0</v>
      </c>
      <c r="H28" s="22">
        <v>1</v>
      </c>
      <c r="I28" s="22">
        <v>1</v>
      </c>
      <c r="J28" s="22">
        <v>5</v>
      </c>
      <c r="K28" s="22">
        <v>3</v>
      </c>
      <c r="L28" s="22">
        <v>2</v>
      </c>
      <c r="M28" s="25">
        <f>AVERAGE(E28:L28)</f>
        <v>1.75</v>
      </c>
      <c r="N28" s="24">
        <f>STDEV(E28:L28)</f>
        <v>1.5811388300841898</v>
      </c>
      <c r="O28" s="24">
        <f t="shared" si="0"/>
        <v>1.9632431614775572</v>
      </c>
    </row>
    <row r="29" spans="2:15" x14ac:dyDescent="0.35">
      <c r="B29" s="6"/>
      <c r="C29" s="6" t="s">
        <v>29</v>
      </c>
      <c r="D29" s="3"/>
      <c r="E29" s="4">
        <v>1</v>
      </c>
      <c r="F29" s="4">
        <v>1</v>
      </c>
      <c r="G29" s="4"/>
      <c r="H29" s="4">
        <v>1</v>
      </c>
      <c r="I29" s="4">
        <v>1</v>
      </c>
      <c r="J29" s="4">
        <v>3</v>
      </c>
      <c r="K29" s="4">
        <v>3</v>
      </c>
      <c r="L29" s="4">
        <v>2</v>
      </c>
      <c r="M29" s="5"/>
      <c r="N29" s="9"/>
      <c r="O29" s="9"/>
    </row>
    <row r="30" spans="2:15" x14ac:dyDescent="0.35">
      <c r="B30" s="6"/>
      <c r="C30" s="6" t="s">
        <v>30</v>
      </c>
      <c r="D30" s="3"/>
      <c r="E30" s="4">
        <v>0</v>
      </c>
      <c r="F30" s="4">
        <v>0</v>
      </c>
      <c r="G30" s="4"/>
      <c r="H30" s="4">
        <v>0</v>
      </c>
      <c r="I30" s="4">
        <v>0</v>
      </c>
      <c r="J30" s="4">
        <v>2</v>
      </c>
      <c r="K30" s="4">
        <v>0</v>
      </c>
      <c r="L30" s="4">
        <v>0</v>
      </c>
      <c r="M30" s="5"/>
      <c r="N30" s="9"/>
      <c r="O30" s="9"/>
    </row>
    <row r="31" spans="2:15" x14ac:dyDescent="0.35">
      <c r="B31" s="20" t="s">
        <v>31</v>
      </c>
      <c r="C31" s="20"/>
      <c r="D31" s="21">
        <v>6</v>
      </c>
      <c r="E31" s="22">
        <v>2</v>
      </c>
      <c r="F31" s="22">
        <v>2</v>
      </c>
      <c r="G31" s="22">
        <v>2</v>
      </c>
      <c r="H31" s="22">
        <v>3</v>
      </c>
      <c r="I31" s="22">
        <v>2</v>
      </c>
      <c r="J31" s="22">
        <v>4</v>
      </c>
      <c r="K31" s="22">
        <v>4</v>
      </c>
      <c r="L31" s="22">
        <v>2</v>
      </c>
      <c r="M31" s="25">
        <f>AVERAGE(E31:L31)</f>
        <v>2.625</v>
      </c>
      <c r="N31" s="24">
        <f>STDEV(E31:L31)</f>
        <v>0.91612538131290433</v>
      </c>
      <c r="O31" s="24">
        <f t="shared" si="0"/>
        <v>1.1375199038169288</v>
      </c>
    </row>
    <row r="32" spans="2:15" x14ac:dyDescent="0.35">
      <c r="B32" s="6"/>
      <c r="C32" s="6" t="s">
        <v>29</v>
      </c>
      <c r="D32" s="3"/>
      <c r="E32" s="4">
        <v>2</v>
      </c>
      <c r="F32" s="4">
        <v>1</v>
      </c>
      <c r="G32" s="4"/>
      <c r="H32" s="4">
        <v>2</v>
      </c>
      <c r="I32" s="4">
        <v>1</v>
      </c>
      <c r="J32" s="4">
        <v>2</v>
      </c>
      <c r="K32" s="4">
        <v>2</v>
      </c>
      <c r="L32" s="4">
        <v>1</v>
      </c>
      <c r="M32" s="5"/>
      <c r="N32" s="9"/>
      <c r="O32" s="9"/>
    </row>
    <row r="33" spans="2:15" x14ac:dyDescent="0.35">
      <c r="B33" s="6"/>
      <c r="C33" s="6" t="s">
        <v>30</v>
      </c>
      <c r="D33" s="3"/>
      <c r="E33" s="4">
        <v>0</v>
      </c>
      <c r="F33" s="4">
        <v>1</v>
      </c>
      <c r="G33" s="4"/>
      <c r="H33" s="4">
        <v>1</v>
      </c>
      <c r="I33" s="4">
        <v>1</v>
      </c>
      <c r="J33" s="4">
        <v>2</v>
      </c>
      <c r="K33" s="4">
        <v>2</v>
      </c>
      <c r="L33" s="4">
        <v>1</v>
      </c>
      <c r="M33" s="5"/>
      <c r="N33" s="9"/>
      <c r="O33" s="9"/>
    </row>
    <row r="34" spans="2:15" x14ac:dyDescent="0.35">
      <c r="B34" s="20" t="s">
        <v>32</v>
      </c>
      <c r="C34" s="20"/>
      <c r="D34" s="21">
        <v>6</v>
      </c>
      <c r="E34" s="22">
        <v>4</v>
      </c>
      <c r="F34" s="22">
        <v>4</v>
      </c>
      <c r="G34" s="22">
        <v>4</v>
      </c>
      <c r="H34" s="22">
        <v>5</v>
      </c>
      <c r="I34" s="22">
        <v>3</v>
      </c>
      <c r="J34" s="22">
        <v>5</v>
      </c>
      <c r="K34" s="22">
        <v>5</v>
      </c>
      <c r="L34" s="22">
        <v>6</v>
      </c>
      <c r="M34" s="25">
        <f>AVERAGE(E34:L34)</f>
        <v>4.5</v>
      </c>
      <c r="N34" s="24">
        <f>STDEV(E34:L34)</f>
        <v>0.92582009977255142</v>
      </c>
      <c r="O34" s="24">
        <f t="shared" ref="O34" si="1">_xlfn.CONFIDENCE.T(0.05,N34,5)</f>
        <v>1.1495574867009941</v>
      </c>
    </row>
    <row r="35" spans="2:15" x14ac:dyDescent="0.35">
      <c r="B35" s="6"/>
      <c r="C35" s="6" t="s">
        <v>29</v>
      </c>
      <c r="D35" s="3"/>
      <c r="E35" s="4">
        <v>2</v>
      </c>
      <c r="F35" s="4">
        <v>2</v>
      </c>
      <c r="G35" s="4">
        <v>2</v>
      </c>
      <c r="H35" s="4">
        <v>3</v>
      </c>
      <c r="I35" s="4">
        <v>1</v>
      </c>
      <c r="J35" s="4">
        <v>3</v>
      </c>
      <c r="K35" s="4">
        <v>3</v>
      </c>
      <c r="L35" s="4">
        <v>3</v>
      </c>
      <c r="M35" s="5"/>
      <c r="N35" s="9"/>
      <c r="O35" s="9"/>
    </row>
    <row r="36" spans="2:15" x14ac:dyDescent="0.35">
      <c r="B36" s="6"/>
      <c r="C36" s="6" t="s">
        <v>30</v>
      </c>
      <c r="D36" s="3"/>
      <c r="E36" s="4">
        <v>2</v>
      </c>
      <c r="F36" s="4">
        <v>2</v>
      </c>
      <c r="G36" s="4">
        <v>2</v>
      </c>
      <c r="H36" s="4">
        <v>2</v>
      </c>
      <c r="I36" s="4">
        <v>2</v>
      </c>
      <c r="J36" s="4">
        <v>2</v>
      </c>
      <c r="K36" s="4">
        <v>2</v>
      </c>
      <c r="L36" s="4">
        <v>3</v>
      </c>
      <c r="M36" s="5"/>
      <c r="N36" s="9"/>
      <c r="O36" s="9"/>
    </row>
    <row r="37" spans="2:15" x14ac:dyDescent="0.35">
      <c r="B37" s="20" t="s">
        <v>33</v>
      </c>
      <c r="C37" s="20"/>
      <c r="D37" s="21">
        <v>6</v>
      </c>
      <c r="E37" s="22">
        <v>1</v>
      </c>
      <c r="F37" s="22">
        <v>4</v>
      </c>
      <c r="G37" s="22">
        <v>1</v>
      </c>
      <c r="H37" s="22">
        <v>4</v>
      </c>
      <c r="I37" s="22">
        <v>3</v>
      </c>
      <c r="J37" s="22">
        <v>5</v>
      </c>
      <c r="K37" s="22">
        <v>5</v>
      </c>
      <c r="L37" s="22">
        <v>5</v>
      </c>
      <c r="M37" s="25">
        <f>AVERAGE(E37:L37)</f>
        <v>3.5</v>
      </c>
      <c r="N37" s="24">
        <f>STDEV(E37:L37)</f>
        <v>1.6903085094570331</v>
      </c>
      <c r="O37" s="24">
        <f t="shared" si="0"/>
        <v>2.0987952220502648</v>
      </c>
    </row>
    <row r="38" spans="2:15" x14ac:dyDescent="0.35">
      <c r="B38" s="6"/>
      <c r="C38" s="6" t="s">
        <v>29</v>
      </c>
      <c r="D38" s="3"/>
      <c r="E38" s="4">
        <v>1</v>
      </c>
      <c r="F38" s="4">
        <v>3</v>
      </c>
      <c r="G38" s="4">
        <v>1</v>
      </c>
      <c r="H38" s="4">
        <v>3</v>
      </c>
      <c r="I38" s="4">
        <v>2</v>
      </c>
      <c r="J38" s="4">
        <v>3</v>
      </c>
      <c r="K38" s="4">
        <v>3</v>
      </c>
      <c r="L38" s="4">
        <v>3</v>
      </c>
      <c r="M38" s="5"/>
      <c r="N38" s="9"/>
      <c r="O38" s="9"/>
    </row>
    <row r="39" spans="2:15" x14ac:dyDescent="0.35">
      <c r="B39" s="6"/>
      <c r="C39" s="6" t="s">
        <v>30</v>
      </c>
      <c r="D39" s="3"/>
      <c r="E39" s="4">
        <v>0</v>
      </c>
      <c r="F39" s="4">
        <v>1</v>
      </c>
      <c r="G39" s="4">
        <v>0</v>
      </c>
      <c r="H39" s="4">
        <v>1</v>
      </c>
      <c r="I39" s="4">
        <v>1</v>
      </c>
      <c r="J39" s="4">
        <v>2</v>
      </c>
      <c r="K39" s="4">
        <v>2</v>
      </c>
      <c r="L39" s="4">
        <v>2</v>
      </c>
      <c r="M39" s="5"/>
      <c r="N39" s="9"/>
      <c r="O39" s="9"/>
    </row>
    <row r="40" spans="2:15" x14ac:dyDescent="0.35">
      <c r="B40" s="20" t="s">
        <v>34</v>
      </c>
      <c r="C40" s="20"/>
      <c r="D40" s="21">
        <v>6</v>
      </c>
      <c r="E40" s="22">
        <v>1</v>
      </c>
      <c r="F40" s="22">
        <v>4</v>
      </c>
      <c r="G40" s="22">
        <v>6</v>
      </c>
      <c r="H40" s="22">
        <v>6</v>
      </c>
      <c r="I40" s="22">
        <v>6</v>
      </c>
      <c r="J40" s="22">
        <v>4</v>
      </c>
      <c r="K40" s="22">
        <v>5</v>
      </c>
      <c r="L40" s="22">
        <v>6</v>
      </c>
      <c r="M40" s="25">
        <f>AVERAGE(E40:L40)</f>
        <v>4.75</v>
      </c>
      <c r="N40" s="24">
        <f>STDEV(E40:L40)</f>
        <v>1.7525491637693282</v>
      </c>
      <c r="O40" s="24">
        <f t="shared" si="0"/>
        <v>2.1760772017344876</v>
      </c>
    </row>
    <row r="41" spans="2:15" x14ac:dyDescent="0.35">
      <c r="B41" s="6"/>
      <c r="C41" s="6" t="s">
        <v>29</v>
      </c>
      <c r="D41" s="3"/>
      <c r="E41" s="4">
        <v>1</v>
      </c>
      <c r="F41" s="4">
        <v>2</v>
      </c>
      <c r="G41" s="4">
        <v>3</v>
      </c>
      <c r="H41" s="4">
        <v>3</v>
      </c>
      <c r="I41" s="4">
        <v>3</v>
      </c>
      <c r="J41" s="4">
        <v>2</v>
      </c>
      <c r="K41" s="4">
        <v>2</v>
      </c>
      <c r="L41" s="4">
        <v>3</v>
      </c>
      <c r="M41" s="5"/>
      <c r="N41" s="9"/>
      <c r="O41" s="9"/>
    </row>
    <row r="42" spans="2:15" x14ac:dyDescent="0.35">
      <c r="B42" s="6"/>
      <c r="C42" s="6" t="s">
        <v>30</v>
      </c>
      <c r="D42" s="3"/>
      <c r="E42" s="4">
        <v>0</v>
      </c>
      <c r="F42" s="4">
        <v>2</v>
      </c>
      <c r="G42" s="4">
        <v>3</v>
      </c>
      <c r="H42" s="4">
        <v>3</v>
      </c>
      <c r="I42" s="4">
        <v>3</v>
      </c>
      <c r="J42" s="4">
        <v>2</v>
      </c>
      <c r="K42" s="4">
        <v>3</v>
      </c>
      <c r="L42" s="4">
        <v>3</v>
      </c>
      <c r="M42" s="5"/>
      <c r="N42" s="9"/>
      <c r="O42" s="9"/>
    </row>
    <row r="43" spans="2:15" x14ac:dyDescent="0.35">
      <c r="B43" s="20" t="s">
        <v>35</v>
      </c>
      <c r="C43" s="20"/>
      <c r="D43" s="21">
        <v>6</v>
      </c>
      <c r="E43" s="22">
        <v>1</v>
      </c>
      <c r="F43" s="22">
        <v>5</v>
      </c>
      <c r="G43" s="22">
        <v>6</v>
      </c>
      <c r="H43" s="22">
        <v>4</v>
      </c>
      <c r="I43" s="22">
        <v>6</v>
      </c>
      <c r="J43" s="22">
        <v>6</v>
      </c>
      <c r="K43" s="22">
        <v>5</v>
      </c>
      <c r="L43" s="22">
        <v>6</v>
      </c>
      <c r="M43" s="25">
        <f>AVERAGE(E43:L43)</f>
        <v>4.875</v>
      </c>
      <c r="N43" s="24">
        <f>STDEV(E43:L43)</f>
        <v>1.7268882005337975</v>
      </c>
      <c r="O43" s="24">
        <f t="shared" si="0"/>
        <v>2.1442149075256984</v>
      </c>
    </row>
    <row r="44" spans="2:15" x14ac:dyDescent="0.35">
      <c r="B44" s="6"/>
      <c r="C44" s="6" t="s">
        <v>29</v>
      </c>
      <c r="D44" s="3"/>
      <c r="E44" s="4">
        <v>1</v>
      </c>
      <c r="F44" s="4">
        <v>2</v>
      </c>
      <c r="G44" s="4">
        <v>3</v>
      </c>
      <c r="H44" s="4">
        <v>2</v>
      </c>
      <c r="I44" s="4">
        <v>3</v>
      </c>
      <c r="J44" s="4">
        <v>3</v>
      </c>
      <c r="K44" s="4">
        <v>2</v>
      </c>
      <c r="L44" s="4">
        <v>3</v>
      </c>
      <c r="M44" s="5"/>
      <c r="N44" s="9"/>
      <c r="O44" s="9"/>
    </row>
    <row r="45" spans="2:15" x14ac:dyDescent="0.35">
      <c r="B45" s="6"/>
      <c r="C45" s="6" t="s">
        <v>30</v>
      </c>
      <c r="D45" s="3"/>
      <c r="E45" s="4">
        <v>0</v>
      </c>
      <c r="F45" s="4">
        <v>3</v>
      </c>
      <c r="G45" s="4">
        <v>3</v>
      </c>
      <c r="H45" s="4">
        <v>2</v>
      </c>
      <c r="I45" s="4">
        <v>3</v>
      </c>
      <c r="J45" s="4">
        <v>3</v>
      </c>
      <c r="K45" s="4">
        <v>3</v>
      </c>
      <c r="L45" s="4">
        <v>3</v>
      </c>
      <c r="M45" s="5"/>
      <c r="N45" s="9"/>
      <c r="O45" s="9"/>
    </row>
    <row r="46" spans="2:15" x14ac:dyDescent="0.35">
      <c r="B46" s="20" t="s">
        <v>36</v>
      </c>
      <c r="C46" s="20"/>
      <c r="D46" s="21">
        <v>6</v>
      </c>
      <c r="E46" s="22">
        <v>1</v>
      </c>
      <c r="F46" s="22">
        <v>4</v>
      </c>
      <c r="G46" s="22">
        <v>2</v>
      </c>
      <c r="H46" s="22">
        <v>3</v>
      </c>
      <c r="I46" s="22">
        <v>3</v>
      </c>
      <c r="J46" s="22">
        <v>4</v>
      </c>
      <c r="K46" s="22">
        <v>5</v>
      </c>
      <c r="L46" s="22">
        <v>2</v>
      </c>
      <c r="M46" s="23">
        <f>AVERAGE(E46:L46)</f>
        <v>3</v>
      </c>
      <c r="N46" s="24">
        <f>STDEV(E46:L46)</f>
        <v>1.3093073414159542</v>
      </c>
      <c r="O46" s="24">
        <f t="shared" si="0"/>
        <v>1.6257197884200745</v>
      </c>
    </row>
    <row r="47" spans="2:15" x14ac:dyDescent="0.35">
      <c r="B47" s="6"/>
      <c r="C47" s="6" t="s">
        <v>29</v>
      </c>
      <c r="D47" s="3"/>
      <c r="E47" s="4">
        <v>1</v>
      </c>
      <c r="F47" s="4">
        <v>2</v>
      </c>
      <c r="G47" s="4"/>
      <c r="H47" s="4">
        <v>2</v>
      </c>
      <c r="I47" s="4">
        <v>1</v>
      </c>
      <c r="J47" s="4">
        <v>3</v>
      </c>
      <c r="K47" s="4">
        <v>3</v>
      </c>
      <c r="L47" s="4">
        <v>2</v>
      </c>
      <c r="M47" s="5"/>
      <c r="N47" s="9"/>
      <c r="O47" s="9"/>
    </row>
    <row r="48" spans="2:15" ht="21.75" thickBot="1" x14ac:dyDescent="0.4">
      <c r="B48" s="10"/>
      <c r="C48" s="10" t="s">
        <v>30</v>
      </c>
      <c r="D48" s="26"/>
      <c r="E48" s="27">
        <v>0</v>
      </c>
      <c r="F48" s="27">
        <v>2</v>
      </c>
      <c r="G48" s="27"/>
      <c r="H48" s="27">
        <v>1</v>
      </c>
      <c r="I48" s="27">
        <v>2</v>
      </c>
      <c r="J48" s="27">
        <v>1</v>
      </c>
      <c r="K48" s="27">
        <v>2</v>
      </c>
      <c r="L48" s="27">
        <v>0</v>
      </c>
      <c r="M48" s="28"/>
      <c r="N48" s="14"/>
      <c r="O48" s="14"/>
    </row>
    <row r="49" spans="2:24" ht="21.75" thickTop="1" x14ac:dyDescent="0.35">
      <c r="B49" s="59" t="s">
        <v>40</v>
      </c>
      <c r="C49" s="59"/>
      <c r="D49" s="29">
        <v>11</v>
      </c>
      <c r="E49" s="30">
        <f>SUM(E50:E54)</f>
        <v>7</v>
      </c>
      <c r="F49" s="30">
        <f t="shared" ref="F49:K49" si="2">SUM(F50:F54)</f>
        <v>11</v>
      </c>
      <c r="G49" s="30">
        <f t="shared" si="2"/>
        <v>7</v>
      </c>
      <c r="H49" s="30">
        <f t="shared" si="2"/>
        <v>11</v>
      </c>
      <c r="I49" s="30">
        <f t="shared" si="2"/>
        <v>5</v>
      </c>
      <c r="J49" s="30">
        <f t="shared" si="2"/>
        <v>6</v>
      </c>
      <c r="K49" s="30">
        <f t="shared" si="2"/>
        <v>6</v>
      </c>
      <c r="L49" s="30">
        <f t="shared" ref="L49" si="3">SUM(L50:L54)</f>
        <v>5</v>
      </c>
      <c r="M49" s="23">
        <f>AVERAGE(E49:L49)</f>
        <v>7.25</v>
      </c>
      <c r="N49" s="24">
        <f>STDEV(E49:L49)</f>
        <v>2.4348657927227588</v>
      </c>
      <c r="O49" s="24">
        <f t="shared" ref="O49" si="4">_xlfn.CONFIDENCE.T(0.05,N49,5)</f>
        <v>3.0232851952817179</v>
      </c>
    </row>
    <row r="50" spans="2:24" x14ac:dyDescent="0.35">
      <c r="B50" s="31"/>
      <c r="C50" s="31" t="s">
        <v>46</v>
      </c>
      <c r="D50" s="60">
        <v>3</v>
      </c>
      <c r="E50" s="33">
        <v>1</v>
      </c>
      <c r="F50" s="33">
        <v>3</v>
      </c>
      <c r="G50" s="33">
        <v>2</v>
      </c>
      <c r="H50" s="33">
        <v>3</v>
      </c>
      <c r="I50" s="33">
        <v>1</v>
      </c>
      <c r="J50" s="33">
        <v>1</v>
      </c>
      <c r="K50" s="33">
        <v>1</v>
      </c>
      <c r="L50" s="33">
        <v>1</v>
      </c>
      <c r="M50" s="34"/>
      <c r="N50" s="35"/>
      <c r="O50" s="35"/>
    </row>
    <row r="51" spans="2:24" x14ac:dyDescent="0.35">
      <c r="B51" s="31"/>
      <c r="C51" s="31" t="s">
        <v>41</v>
      </c>
      <c r="D51" s="36">
        <v>2</v>
      </c>
      <c r="E51" s="33">
        <v>2</v>
      </c>
      <c r="F51" s="33">
        <v>2</v>
      </c>
      <c r="G51" s="33">
        <v>2</v>
      </c>
      <c r="H51" s="33">
        <v>2</v>
      </c>
      <c r="I51" s="33">
        <v>1</v>
      </c>
      <c r="J51" s="33">
        <v>2</v>
      </c>
      <c r="K51" s="33">
        <v>2</v>
      </c>
      <c r="L51" s="33">
        <v>2</v>
      </c>
      <c r="M51" s="34"/>
      <c r="N51" s="35"/>
      <c r="O51" s="35"/>
    </row>
    <row r="52" spans="2:24" x14ac:dyDescent="0.35">
      <c r="B52" s="31"/>
      <c r="C52" s="31" t="s">
        <v>43</v>
      </c>
      <c r="D52" s="36">
        <v>1</v>
      </c>
      <c r="E52" s="33">
        <v>1</v>
      </c>
      <c r="F52" s="33">
        <v>1</v>
      </c>
      <c r="G52" s="33">
        <v>1</v>
      </c>
      <c r="H52" s="33">
        <v>1</v>
      </c>
      <c r="I52" s="33">
        <v>1</v>
      </c>
      <c r="J52" s="33">
        <v>1</v>
      </c>
      <c r="K52" s="33">
        <v>1</v>
      </c>
      <c r="L52" s="33">
        <v>1</v>
      </c>
      <c r="M52" s="34"/>
      <c r="N52" s="35"/>
      <c r="O52" s="35"/>
    </row>
    <row r="53" spans="2:24" x14ac:dyDescent="0.35">
      <c r="B53" s="31"/>
      <c r="C53" s="31" t="s">
        <v>42</v>
      </c>
      <c r="D53" s="36">
        <v>2</v>
      </c>
      <c r="E53" s="33">
        <v>1</v>
      </c>
      <c r="F53" s="33">
        <v>2</v>
      </c>
      <c r="G53" s="33">
        <v>0</v>
      </c>
      <c r="H53" s="33">
        <v>2</v>
      </c>
      <c r="I53" s="33">
        <v>0</v>
      </c>
      <c r="J53" s="33">
        <v>0</v>
      </c>
      <c r="K53" s="33">
        <v>0</v>
      </c>
      <c r="L53" s="33">
        <v>0</v>
      </c>
      <c r="M53" s="34"/>
      <c r="N53" s="35"/>
      <c r="O53" s="35"/>
    </row>
    <row r="54" spans="2:24" ht="75.75" customHeight="1" x14ac:dyDescent="0.35">
      <c r="B54" s="31"/>
      <c r="C54" s="37" t="s">
        <v>48</v>
      </c>
      <c r="D54" s="38">
        <v>3</v>
      </c>
      <c r="E54" s="33">
        <v>2</v>
      </c>
      <c r="F54" s="33">
        <v>3</v>
      </c>
      <c r="G54" s="33">
        <v>2</v>
      </c>
      <c r="H54" s="33">
        <v>3</v>
      </c>
      <c r="I54" s="33">
        <v>2</v>
      </c>
      <c r="J54" s="33">
        <v>2</v>
      </c>
      <c r="K54" s="33">
        <v>2</v>
      </c>
      <c r="L54" s="33">
        <v>1</v>
      </c>
      <c r="M54" s="34"/>
      <c r="N54" s="35"/>
      <c r="O54" s="35"/>
    </row>
    <row r="55" spans="2:24" x14ac:dyDescent="0.35">
      <c r="B55" s="39" t="s">
        <v>37</v>
      </c>
      <c r="C55" s="39"/>
      <c r="D55" s="40">
        <f>SUM(D6,D10,D11,D16,D19,D24,D25,D28,D31,D37,D40,D43,D46,D49)</f>
        <v>86</v>
      </c>
      <c r="E55" s="41">
        <f>SUM(E6,E10,E11,E16,E19,E24,E25,E28,E31,E34,E37,E40,E43,E46,E49)</f>
        <v>32</v>
      </c>
      <c r="F55" s="41">
        <f t="shared" ref="F55:L55" si="5">SUM(F6,F10,F11,F16,F19,F24,F25,F28,F31,F34,F37,F40,F43,F46,F49)</f>
        <v>57</v>
      </c>
      <c r="G55" s="41">
        <f t="shared" si="5"/>
        <v>55</v>
      </c>
      <c r="H55" s="41">
        <f t="shared" si="5"/>
        <v>58</v>
      </c>
      <c r="I55" s="41">
        <f t="shared" si="5"/>
        <v>49</v>
      </c>
      <c r="J55" s="41">
        <f t="shared" si="5"/>
        <v>68</v>
      </c>
      <c r="K55" s="41">
        <f t="shared" si="5"/>
        <v>66</v>
      </c>
      <c r="L55" s="58">
        <f t="shared" si="5"/>
        <v>63</v>
      </c>
      <c r="M55" s="42">
        <f>AVERAGE(E55:L55)</f>
        <v>56</v>
      </c>
      <c r="N55" s="43">
        <f>STDEV(E55:L55)</f>
        <v>11.489125293076057</v>
      </c>
      <c r="O55" s="43">
        <f>_xlfn.CONFIDENCE.T(0.05,N55,5)</f>
        <v>14.265633247264811</v>
      </c>
    </row>
    <row r="56" spans="2:24" ht="21.75" thickBot="1" x14ac:dyDescent="0.4">
      <c r="B56" s="39"/>
      <c r="C56" s="39"/>
      <c r="D56" s="40" t="s">
        <v>50</v>
      </c>
      <c r="E56" s="27">
        <f t="shared" ref="E56:L56" si="6">E5</f>
        <v>693</v>
      </c>
      <c r="F56" s="27">
        <f t="shared" si="6"/>
        <v>694</v>
      </c>
      <c r="G56" s="27">
        <f t="shared" si="6"/>
        <v>695</v>
      </c>
      <c r="H56" s="27">
        <f t="shared" si="6"/>
        <v>697</v>
      </c>
      <c r="I56" s="27">
        <f t="shared" si="6"/>
        <v>698</v>
      </c>
      <c r="J56" s="27">
        <f t="shared" si="6"/>
        <v>699</v>
      </c>
      <c r="K56" s="27">
        <f t="shared" si="6"/>
        <v>700</v>
      </c>
      <c r="L56" s="27">
        <f t="shared" si="6"/>
        <v>960</v>
      </c>
      <c r="M56" s="42"/>
      <c r="N56" s="43"/>
      <c r="O56" s="43"/>
      <c r="R56" s="44"/>
      <c r="S56" s="45"/>
      <c r="T56" s="45"/>
      <c r="U56" s="45"/>
      <c r="V56" s="45"/>
      <c r="W56" s="45"/>
      <c r="X56" s="45"/>
    </row>
    <row r="57" spans="2:24" ht="21.75" thickTop="1" x14ac:dyDescent="0.35">
      <c r="B57" s="6"/>
      <c r="C57" s="6"/>
      <c r="D57" s="3"/>
      <c r="E57" s="4"/>
      <c r="F57" s="4"/>
      <c r="G57" s="4"/>
      <c r="H57" s="4"/>
      <c r="I57" s="4"/>
      <c r="J57" s="4"/>
      <c r="K57" s="4"/>
      <c r="L57" s="4"/>
      <c r="M57" s="5"/>
      <c r="N57" s="6"/>
      <c r="O57" s="6"/>
    </row>
    <row r="58" spans="2:24" x14ac:dyDescent="0.35">
      <c r="B58" s="6"/>
      <c r="C58" s="6"/>
      <c r="D58" s="3"/>
      <c r="E58" s="4"/>
      <c r="F58" s="4"/>
      <c r="G58" s="4"/>
      <c r="H58" s="4"/>
      <c r="I58" s="4"/>
      <c r="J58" s="4"/>
      <c r="K58" s="4"/>
      <c r="L58" s="4"/>
      <c r="M58" s="5"/>
      <c r="N58" s="6"/>
      <c r="O58" s="6"/>
    </row>
    <row r="59" spans="2:24" x14ac:dyDescent="0.35">
      <c r="B59" s="6"/>
      <c r="C59" s="6"/>
      <c r="D59" s="3"/>
      <c r="E59" s="4"/>
      <c r="F59" s="4"/>
      <c r="G59" s="4"/>
      <c r="H59" s="4"/>
      <c r="I59" s="4"/>
      <c r="J59" s="4"/>
      <c r="K59" s="4"/>
      <c r="L59" s="4"/>
      <c r="M59" s="5"/>
      <c r="N59" s="6"/>
      <c r="O59" s="6"/>
    </row>
    <row r="60" spans="2:24" x14ac:dyDescent="0.35">
      <c r="C60" s="46" t="s">
        <v>38</v>
      </c>
      <c r="D60" s="47"/>
      <c r="E60" s="48" t="s">
        <v>53</v>
      </c>
    </row>
    <row r="61" spans="2:24" x14ac:dyDescent="0.35">
      <c r="C61" s="51" t="s">
        <v>69</v>
      </c>
      <c r="D61" s="52"/>
      <c r="E61" s="53" t="s">
        <v>54</v>
      </c>
    </row>
    <row r="62" spans="2:24" x14ac:dyDescent="0.35">
      <c r="C62" s="54" t="s">
        <v>39</v>
      </c>
      <c r="D62" s="55"/>
      <c r="E62" s="55" t="s">
        <v>47</v>
      </c>
    </row>
    <row r="63" spans="2:24" x14ac:dyDescent="0.35">
      <c r="F63" s="56"/>
    </row>
    <row r="64" spans="2:24" x14ac:dyDescent="0.35">
      <c r="F64" s="56"/>
    </row>
    <row r="65" spans="6:6" x14ac:dyDescent="0.35">
      <c r="F65" s="56"/>
    </row>
  </sheetData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wildtype</vt:lpstr>
      <vt:lpstr>CD1d KO</vt:lpstr>
      <vt:lpstr>'CD1d KO'!Print_Area</vt:lpstr>
      <vt:lpstr>wildtype!Print_Area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Trujillo</dc:creator>
  <cp:lastModifiedBy>Daniel Madden</cp:lastModifiedBy>
  <cp:lastPrinted>2025-02-25T20:01:29Z</cp:lastPrinted>
  <dcterms:created xsi:type="dcterms:W3CDTF">2019-04-16T23:49:44Z</dcterms:created>
  <dcterms:modified xsi:type="dcterms:W3CDTF">2025-09-01T20:27:38Z</dcterms:modified>
</cp:coreProperties>
</file>