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dwmadden\Desktop\immunology paper - pathogens\"/>
    </mc:Choice>
  </mc:AlternateContent>
  <xr:revisionPtr revIDLastSave="0" documentId="13_ncr:1_{2D80FAA6-D274-4A22-AA5A-FF605729EAC5}" xr6:coauthVersionLast="47" xr6:coauthVersionMax="47" xr10:uidLastSave="{00000000-0000-0000-0000-000000000000}"/>
  <bookViews>
    <workbookView xWindow="390" yWindow="390" windowWidth="21600" windowHeight="11385" xr2:uid="{00000000-000D-0000-FFFF-FFFF00000000}"/>
  </bookViews>
  <sheets>
    <sheet name="scoring controls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5" i="5" l="1"/>
  <c r="E55" i="5"/>
  <c r="H55" i="5"/>
  <c r="I55" i="5"/>
  <c r="J55" i="5"/>
  <c r="G55" i="5"/>
  <c r="D55" i="5" l="1"/>
  <c r="D60" i="5" s="1"/>
  <c r="L49" i="5"/>
  <c r="M49" i="5" s="1"/>
  <c r="K49" i="5"/>
  <c r="L46" i="5"/>
  <c r="M46" i="5" s="1"/>
  <c r="K46" i="5"/>
  <c r="L43" i="5"/>
  <c r="M43" i="5" s="1"/>
  <c r="K43" i="5"/>
  <c r="L40" i="5"/>
  <c r="M40" i="5" s="1"/>
  <c r="K40" i="5"/>
  <c r="L37" i="5"/>
  <c r="M37" i="5" s="1"/>
  <c r="K37" i="5"/>
  <c r="L34" i="5"/>
  <c r="M34" i="5" s="1"/>
  <c r="K34" i="5"/>
  <c r="L31" i="5"/>
  <c r="M31" i="5" s="1"/>
  <c r="K31" i="5"/>
  <c r="L28" i="5"/>
  <c r="M28" i="5" s="1"/>
  <c r="K28" i="5"/>
  <c r="L25" i="5"/>
  <c r="M25" i="5" s="1"/>
  <c r="K25" i="5"/>
  <c r="L24" i="5"/>
  <c r="M24" i="5" s="1"/>
  <c r="K24" i="5"/>
  <c r="L19" i="5"/>
  <c r="M19" i="5" s="1"/>
  <c r="K19" i="5"/>
  <c r="L16" i="5"/>
  <c r="M16" i="5" s="1"/>
  <c r="K16" i="5"/>
  <c r="L11" i="5"/>
  <c r="M11" i="5" s="1"/>
  <c r="K11" i="5"/>
  <c r="L10" i="5"/>
  <c r="M10" i="5" s="1"/>
  <c r="K10" i="5"/>
  <c r="L6" i="5"/>
  <c r="K6" i="5"/>
  <c r="L55" i="5" l="1"/>
  <c r="M55" i="5" s="1"/>
  <c r="K55" i="5"/>
</calcChain>
</file>

<file path=xl/sharedStrings.xml><?xml version="1.0" encoding="utf-8"?>
<sst xmlns="http://schemas.openxmlformats.org/spreadsheetml/2006/main" count="80" uniqueCount="62">
  <si>
    <t xml:space="preserve">Nx date </t>
  </si>
  <si>
    <t>body weight</t>
  </si>
  <si>
    <t xml:space="preserve">pig number criteria   organ </t>
  </si>
  <si>
    <t>total score possible#</t>
  </si>
  <si>
    <t>std</t>
  </si>
  <si>
    <t>95CI</t>
  </si>
  <si>
    <t>body condition</t>
  </si>
  <si>
    <t>ribs (1)</t>
  </si>
  <si>
    <t>pelvis (1)</t>
  </si>
  <si>
    <t>muscle atropy (1)</t>
  </si>
  <si>
    <t>integument</t>
  </si>
  <si>
    <t>cardiovascular</t>
  </si>
  <si>
    <t>congestion (1)</t>
  </si>
  <si>
    <t>hemorrhage (1)</t>
  </si>
  <si>
    <t>epicarditis  (2)</t>
  </si>
  <si>
    <t>tampanad/exanguination(2)</t>
  </si>
  <si>
    <t>Liver</t>
  </si>
  <si>
    <t>hepatopathy</t>
  </si>
  <si>
    <t>bile duct gall bladder</t>
  </si>
  <si>
    <t>Lung</t>
  </si>
  <si>
    <t>swelling/edema</t>
  </si>
  <si>
    <t>congestion/hemorrhage</t>
  </si>
  <si>
    <t>pneumona/consolidation</t>
  </si>
  <si>
    <t xml:space="preserve">pleural effusion </t>
  </si>
  <si>
    <t>Kidney</t>
  </si>
  <si>
    <t>Spleen</t>
  </si>
  <si>
    <t>conjestion/hemorrhage</t>
  </si>
  <si>
    <t>necrosis</t>
  </si>
  <si>
    <t>Tonsil</t>
  </si>
  <si>
    <t>edema/congestion</t>
  </si>
  <si>
    <t>hemorhage</t>
  </si>
  <si>
    <t xml:space="preserve">Mandibular Lymph node </t>
  </si>
  <si>
    <t>cranial mediastinal  Lymph node</t>
  </si>
  <si>
    <t>Mesenteric Lymph node</t>
  </si>
  <si>
    <t>Renal Lymph node</t>
  </si>
  <si>
    <t>Gastrohepatic Lymph node</t>
  </si>
  <si>
    <t>Prescapular Lymph node</t>
  </si>
  <si>
    <t>Total score***</t>
  </si>
  <si>
    <t xml:space="preserve">mild </t>
  </si>
  <si>
    <t xml:space="preserve">severe </t>
  </si>
  <si>
    <t>GI</t>
  </si>
  <si>
    <t>musosal edema</t>
  </si>
  <si>
    <t>hemorrhagic diarrhea</t>
  </si>
  <si>
    <t>diarrhea</t>
  </si>
  <si>
    <t>1,2,3</t>
  </si>
  <si>
    <t>1,2</t>
  </si>
  <si>
    <t>stomach irritation-ulcer</t>
  </si>
  <si>
    <t>&gt;47</t>
  </si>
  <si>
    <t>abdominal effusion fibrin, pertonitis</t>
  </si>
  <si>
    <t>kg</t>
  </si>
  <si>
    <t>&lt;30</t>
  </si>
  <si>
    <t>31-47</t>
  </si>
  <si>
    <t xml:space="preserve">mean score </t>
  </si>
  <si>
    <t>7.10.21</t>
  </si>
  <si>
    <t>tiny pig</t>
  </si>
  <si>
    <t>umb abbscess</t>
  </si>
  <si>
    <t>hemoabdomen</t>
  </si>
  <si>
    <t>pig</t>
  </si>
  <si>
    <t>renal cycts</t>
  </si>
  <si>
    <t>asfv13 immuno</t>
  </si>
  <si>
    <t>polyserositis</t>
  </si>
  <si>
    <t xml:space="preserve">moderate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</si>
</sst>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9AE9F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2" borderId="0" xfId="0" applyFill="1"/>
    <xf numFmtId="14" fontId="0" fillId="0" borderId="1" xfId="0" applyNumberFormat="1" applyBorder="1"/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2" fontId="0" fillId="0" borderId="1" xfId="0" applyNumberFormat="1" applyBorder="1"/>
    <xf numFmtId="0" fontId="0" fillId="0" borderId="4" xfId="0" applyBorder="1"/>
    <xf numFmtId="0" fontId="0" fillId="0" borderId="4" xfId="0" applyBorder="1" applyAlignment="1">
      <alignment horizontal="center" wrapText="1"/>
    </xf>
    <xf numFmtId="2" fontId="0" fillId="0" borderId="4" xfId="0" applyNumberFormat="1" applyBorder="1"/>
    <xf numFmtId="0" fontId="0" fillId="3" borderId="3" xfId="0" applyFill="1" applyBorder="1"/>
    <xf numFmtId="2" fontId="0" fillId="3" borderId="3" xfId="0" applyNumberFormat="1" applyFill="1" applyBorder="1"/>
    <xf numFmtId="0" fontId="0" fillId="3" borderId="1" xfId="0" applyFill="1" applyBorder="1"/>
    <xf numFmtId="2" fontId="0" fillId="3" borderId="1" xfId="0" applyNumberFormat="1" applyFill="1" applyBorder="1"/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4" borderId="3" xfId="0" applyFill="1" applyBorder="1"/>
    <xf numFmtId="0" fontId="0" fillId="4" borderId="3" xfId="0" applyFill="1" applyBorder="1" applyAlignment="1">
      <alignment horizontal="center"/>
    </xf>
    <xf numFmtId="2" fontId="0" fillId="4" borderId="3" xfId="0" applyNumberFormat="1" applyFill="1" applyBorder="1"/>
    <xf numFmtId="0" fontId="0" fillId="6" borderId="3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0" fillId="0" borderId="2" xfId="0" applyBorder="1"/>
    <xf numFmtId="0" fontId="0" fillId="0" borderId="2" xfId="0" applyBorder="1" applyAlignment="1">
      <alignment horizontal="center" vertical="center"/>
    </xf>
    <xf numFmtId="2" fontId="0" fillId="0" borderId="2" xfId="0" applyNumberFormat="1" applyBorder="1"/>
    <xf numFmtId="16" fontId="0" fillId="0" borderId="2" xfId="0" applyNumberFormat="1" applyBorder="1" applyAlignment="1">
      <alignment horizontal="center"/>
    </xf>
    <xf numFmtId="0" fontId="0" fillId="7" borderId="2" xfId="0" applyFill="1" applyBorder="1"/>
    <xf numFmtId="0" fontId="0" fillId="7" borderId="2" xfId="0" applyFill="1" applyBorder="1" applyAlignment="1">
      <alignment horizontal="center" vertical="center"/>
    </xf>
    <xf numFmtId="0" fontId="0" fillId="0" borderId="2" xfId="0" applyBorder="1" applyAlignment="1">
      <alignment wrapText="1"/>
    </xf>
    <xf numFmtId="2" fontId="0" fillId="0" borderId="1" xfId="0" applyNumberFormat="1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  <xf numFmtId="2" fontId="0" fillId="3" borderId="3" xfId="0" applyNumberFormat="1" applyFill="1" applyBorder="1" applyAlignment="1">
      <alignment horizontal="center" vertical="center"/>
    </xf>
    <xf numFmtId="2" fontId="0" fillId="3" borderId="1" xfId="0" applyNumberFormat="1" applyFill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2" fontId="0" fillId="4" borderId="3" xfId="0" applyNumberFormat="1" applyFill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0" fillId="8" borderId="1" xfId="0" applyNumberForma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6" borderId="0" xfId="0" applyFill="1"/>
    <xf numFmtId="0" fontId="0" fillId="6" borderId="0" xfId="0" applyFill="1" applyAlignment="1">
      <alignment horizontal="center"/>
    </xf>
    <xf numFmtId="0" fontId="0" fillId="6" borderId="0" xfId="0" applyFill="1" applyAlignment="1">
      <alignment horizontal="center" vertical="center"/>
    </xf>
    <xf numFmtId="0" fontId="0" fillId="5" borderId="0" xfId="0" applyFill="1"/>
    <xf numFmtId="0" fontId="0" fillId="5" borderId="0" xfId="0" applyFill="1" applyAlignment="1">
      <alignment horizontal="center"/>
    </xf>
    <xf numFmtId="0" fontId="0" fillId="5" borderId="0" xfId="0" applyFill="1" applyAlignment="1">
      <alignment horizontal="center" vertical="center"/>
    </xf>
    <xf numFmtId="0" fontId="0" fillId="9" borderId="3" xfId="0" applyFill="1" applyBorder="1" applyAlignment="1">
      <alignment horizontal="center"/>
    </xf>
    <xf numFmtId="0" fontId="0" fillId="9" borderId="1" xfId="0" applyFill="1" applyBorder="1" applyAlignment="1">
      <alignment horizontal="center"/>
    </xf>
    <xf numFmtId="0" fontId="0" fillId="9" borderId="2" xfId="0" applyFill="1" applyBorder="1" applyAlignment="1">
      <alignment horizontal="center"/>
    </xf>
    <xf numFmtId="2" fontId="0" fillId="0" borderId="4" xfId="0" applyNumberFormat="1" applyBorder="1" applyAlignment="1">
      <alignment horizontal="center" vertical="center" wrapText="1"/>
    </xf>
    <xf numFmtId="0" fontId="0" fillId="5" borderId="3" xfId="0" applyFill="1" applyBorder="1" applyAlignment="1">
      <alignment horizontal="center"/>
    </xf>
    <xf numFmtId="0" fontId="0" fillId="7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9AE9F"/>
      <color rgb="FFFFCCCC"/>
      <color rgb="FFF6887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M62"/>
  <sheetViews>
    <sheetView tabSelected="1" topLeftCell="A9" zoomScale="85" zoomScaleNormal="85" workbookViewId="0">
      <selection activeCell="H16" sqref="H16"/>
    </sheetView>
  </sheetViews>
  <sheetFormatPr defaultRowHeight="15" x14ac:dyDescent="0.25"/>
  <cols>
    <col min="2" max="2" width="12.42578125" customWidth="1"/>
    <col min="3" max="3" width="25.28515625" customWidth="1"/>
    <col min="4" max="4" width="8.5703125" style="1" customWidth="1"/>
    <col min="5" max="5" width="12.5703125" style="21" customWidth="1"/>
    <col min="6" max="6" width="24.28515625" style="21" customWidth="1"/>
    <col min="7" max="7" width="20" style="21" customWidth="1"/>
    <col min="8" max="8" width="17.5703125" style="21" customWidth="1"/>
    <col min="9" max="10" width="8.85546875" style="21"/>
    <col min="11" max="11" width="8.85546875" style="41"/>
  </cols>
  <sheetData>
    <row r="2" spans="2:13" x14ac:dyDescent="0.25">
      <c r="B2" s="4"/>
      <c r="C2" s="5" t="s">
        <v>59</v>
      </c>
      <c r="D2" s="6"/>
      <c r="E2" s="17"/>
      <c r="F2" s="17"/>
      <c r="G2" s="17"/>
      <c r="H2" s="17"/>
      <c r="I2" s="17"/>
      <c r="J2" s="17"/>
      <c r="K2" s="35"/>
      <c r="L2" s="5"/>
      <c r="M2" s="5"/>
    </row>
    <row r="3" spans="2:13" x14ac:dyDescent="0.25">
      <c r="B3" s="5" t="s">
        <v>0</v>
      </c>
      <c r="C3" s="5"/>
      <c r="D3" s="7"/>
      <c r="E3" s="17" t="s">
        <v>53</v>
      </c>
      <c r="F3" s="17" t="s">
        <v>53</v>
      </c>
      <c r="G3" s="17" t="s">
        <v>53</v>
      </c>
      <c r="H3" s="17" t="s">
        <v>53</v>
      </c>
      <c r="I3" s="17" t="s">
        <v>53</v>
      </c>
      <c r="J3" s="17" t="s">
        <v>53</v>
      </c>
      <c r="K3" s="35"/>
      <c r="L3" s="8"/>
      <c r="M3" s="8"/>
    </row>
    <row r="4" spans="2:13" x14ac:dyDescent="0.25">
      <c r="B4" s="5" t="s">
        <v>1</v>
      </c>
      <c r="C4" s="5" t="s">
        <v>49</v>
      </c>
      <c r="D4" s="6"/>
      <c r="E4" s="17">
        <v>17.600000000000001</v>
      </c>
      <c r="F4" s="17">
        <v>13.2</v>
      </c>
      <c r="G4" s="17">
        <v>15.3</v>
      </c>
      <c r="H4" s="17">
        <v>13.5</v>
      </c>
      <c r="I4" s="17">
        <v>16.899999999999999</v>
      </c>
      <c r="J4" s="17">
        <v>19.8</v>
      </c>
      <c r="K4" s="35"/>
      <c r="L4" s="8"/>
      <c r="M4" s="8"/>
    </row>
    <row r="5" spans="2:13" ht="60.75" thickBot="1" x14ac:dyDescent="0.3">
      <c r="B5" s="9" t="s">
        <v>2</v>
      </c>
      <c r="C5" s="9"/>
      <c r="D5" s="10" t="s">
        <v>3</v>
      </c>
      <c r="E5" s="27">
        <v>1</v>
      </c>
      <c r="F5" s="27">
        <v>2</v>
      </c>
      <c r="G5" s="27">
        <v>3</v>
      </c>
      <c r="H5" s="27">
        <v>4</v>
      </c>
      <c r="I5" s="27">
        <v>5</v>
      </c>
      <c r="J5" s="27">
        <v>6</v>
      </c>
      <c r="K5" s="53" t="s">
        <v>52</v>
      </c>
      <c r="L5" s="11" t="s">
        <v>4</v>
      </c>
      <c r="M5" s="11" t="s">
        <v>5</v>
      </c>
    </row>
    <row r="6" spans="2:13" ht="15.75" thickTop="1" x14ac:dyDescent="0.25">
      <c r="B6" s="12" t="s">
        <v>6</v>
      </c>
      <c r="C6" s="12"/>
      <c r="D6" s="50">
        <v>3</v>
      </c>
      <c r="E6" s="19">
        <v>1</v>
      </c>
      <c r="F6" s="19">
        <v>2</v>
      </c>
      <c r="G6" s="19">
        <v>2</v>
      </c>
      <c r="H6" s="19">
        <v>2</v>
      </c>
      <c r="I6" s="19">
        <v>2</v>
      </c>
      <c r="J6" s="19">
        <v>1</v>
      </c>
      <c r="K6" s="37">
        <f>AVERAGE(E6:J6)</f>
        <v>1.6666666666666667</v>
      </c>
      <c r="L6" s="13">
        <f>STDEV(E6:J6)</f>
        <v>0.51639777949432208</v>
      </c>
      <c r="M6" s="13">
        <v>0</v>
      </c>
    </row>
    <row r="7" spans="2:13" x14ac:dyDescent="0.25">
      <c r="B7" s="5"/>
      <c r="C7" s="5" t="s">
        <v>7</v>
      </c>
      <c r="D7" s="6"/>
      <c r="E7" s="17">
        <v>0</v>
      </c>
      <c r="F7" s="17">
        <v>0</v>
      </c>
      <c r="G7" s="17">
        <v>0</v>
      </c>
      <c r="H7" s="17">
        <v>1</v>
      </c>
      <c r="I7" s="17">
        <v>0</v>
      </c>
      <c r="J7" s="17">
        <v>0</v>
      </c>
      <c r="K7" s="35"/>
      <c r="L7" s="8"/>
      <c r="M7" s="8"/>
    </row>
    <row r="8" spans="2:13" x14ac:dyDescent="0.25">
      <c r="B8" s="5"/>
      <c r="C8" s="5" t="s">
        <v>8</v>
      </c>
      <c r="D8" s="6"/>
      <c r="E8" s="17">
        <v>0</v>
      </c>
      <c r="F8" s="17">
        <v>1</v>
      </c>
      <c r="G8" s="17">
        <v>1</v>
      </c>
      <c r="H8" s="17">
        <v>1</v>
      </c>
      <c r="I8" s="17">
        <v>1</v>
      </c>
      <c r="J8" s="17">
        <v>0</v>
      </c>
      <c r="K8" s="35"/>
      <c r="L8" s="8"/>
      <c r="M8" s="8"/>
    </row>
    <row r="9" spans="2:13" x14ac:dyDescent="0.25">
      <c r="B9" s="5"/>
      <c r="C9" s="5" t="s">
        <v>9</v>
      </c>
      <c r="D9" s="6"/>
      <c r="E9" s="17">
        <v>1</v>
      </c>
      <c r="F9" s="17">
        <v>1</v>
      </c>
      <c r="G9" s="17">
        <v>1</v>
      </c>
      <c r="H9" s="17">
        <v>0</v>
      </c>
      <c r="I9" s="17">
        <v>1</v>
      </c>
      <c r="J9" s="17">
        <v>1</v>
      </c>
      <c r="K9" s="35"/>
      <c r="L9" s="8"/>
      <c r="M9" s="8"/>
    </row>
    <row r="10" spans="2:13" x14ac:dyDescent="0.25">
      <c r="B10" s="14" t="s">
        <v>10</v>
      </c>
      <c r="C10" s="14"/>
      <c r="D10" s="51">
        <v>3</v>
      </c>
      <c r="E10" s="20">
        <v>0</v>
      </c>
      <c r="F10" s="20">
        <v>0</v>
      </c>
      <c r="G10" s="20">
        <v>1</v>
      </c>
      <c r="H10" s="20">
        <v>1</v>
      </c>
      <c r="I10" s="20">
        <v>1</v>
      </c>
      <c r="J10" s="20">
        <v>1</v>
      </c>
      <c r="K10" s="38">
        <f>AVERAGE(E10:J10)</f>
        <v>0.66666666666666663</v>
      </c>
      <c r="L10" s="15">
        <f>STDEV(E10:J10)</f>
        <v>0.51639777949432231</v>
      </c>
      <c r="M10" s="15">
        <f>_xlfn.CONFIDENCE.T(0.05,L10,5)</f>
        <v>0.64119253155046596</v>
      </c>
    </row>
    <row r="11" spans="2:13" x14ac:dyDescent="0.25">
      <c r="B11" s="14" t="s">
        <v>11</v>
      </c>
      <c r="C11" s="14"/>
      <c r="D11" s="51">
        <v>6</v>
      </c>
      <c r="E11" s="20">
        <v>1</v>
      </c>
      <c r="F11" s="20">
        <v>0</v>
      </c>
      <c r="G11" s="20">
        <v>3</v>
      </c>
      <c r="H11" s="20">
        <v>2</v>
      </c>
      <c r="I11" s="20">
        <v>1</v>
      </c>
      <c r="J11" s="20">
        <v>2</v>
      </c>
      <c r="K11" s="42">
        <f>AVERAGE(E11:J11)</f>
        <v>1.5</v>
      </c>
      <c r="L11" s="15">
        <f>STDEV(E11:J11)</f>
        <v>1.0488088481701516</v>
      </c>
      <c r="M11" s="15">
        <f>_xlfn.CONFIDENCE.T(0.05,L11,5)</f>
        <v>1.302268187770435</v>
      </c>
    </row>
    <row r="12" spans="2:13" x14ac:dyDescent="0.25">
      <c r="B12" s="5"/>
      <c r="C12" s="5" t="s">
        <v>12</v>
      </c>
      <c r="D12" s="6"/>
      <c r="E12" s="17">
        <v>1</v>
      </c>
      <c r="F12" s="17">
        <v>1</v>
      </c>
      <c r="G12" s="17">
        <v>1</v>
      </c>
      <c r="H12" s="17">
        <v>1</v>
      </c>
      <c r="I12" s="17">
        <v>1</v>
      </c>
      <c r="J12" s="17">
        <v>1</v>
      </c>
      <c r="K12" s="35"/>
      <c r="L12" s="8"/>
      <c r="M12" s="8"/>
    </row>
    <row r="13" spans="2:13" x14ac:dyDescent="0.25">
      <c r="B13" s="5"/>
      <c r="C13" s="5" t="s">
        <v>13</v>
      </c>
      <c r="D13" s="6"/>
      <c r="E13" s="17">
        <v>0</v>
      </c>
      <c r="F13" s="17">
        <v>0</v>
      </c>
      <c r="G13" s="17">
        <v>1</v>
      </c>
      <c r="H13" s="17">
        <v>0</v>
      </c>
      <c r="I13" s="17">
        <v>0</v>
      </c>
      <c r="J13" s="17">
        <v>0</v>
      </c>
      <c r="K13" s="35"/>
      <c r="L13" s="8"/>
      <c r="M13" s="8"/>
    </row>
    <row r="14" spans="2:13" x14ac:dyDescent="0.25">
      <c r="B14" s="5"/>
      <c r="C14" s="5" t="s">
        <v>14</v>
      </c>
      <c r="D14" s="6"/>
      <c r="E14" s="17">
        <v>0</v>
      </c>
      <c r="F14" s="17">
        <v>0</v>
      </c>
      <c r="G14" s="17">
        <v>1</v>
      </c>
      <c r="H14" s="17">
        <v>1</v>
      </c>
      <c r="I14" s="17">
        <v>0</v>
      </c>
      <c r="J14" s="17">
        <v>1</v>
      </c>
      <c r="K14" s="35"/>
      <c r="L14" s="8"/>
      <c r="M14" s="8"/>
    </row>
    <row r="15" spans="2:13" x14ac:dyDescent="0.25">
      <c r="B15" s="5"/>
      <c r="C15" s="5" t="s">
        <v>15</v>
      </c>
      <c r="D15" s="6"/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35"/>
      <c r="L15" s="8"/>
      <c r="M15" s="8"/>
    </row>
    <row r="16" spans="2:13" x14ac:dyDescent="0.25">
      <c r="B16" s="14" t="s">
        <v>16</v>
      </c>
      <c r="C16" s="14"/>
      <c r="D16" s="51">
        <v>6</v>
      </c>
      <c r="E16" s="20">
        <v>1</v>
      </c>
      <c r="F16" s="20">
        <v>2</v>
      </c>
      <c r="G16" s="20">
        <v>5</v>
      </c>
      <c r="H16" s="20">
        <v>4</v>
      </c>
      <c r="I16" s="20">
        <v>3</v>
      </c>
      <c r="J16" s="20">
        <v>1</v>
      </c>
      <c r="K16" s="42">
        <f>AVERAGE(E16:J16)</f>
        <v>2.6666666666666665</v>
      </c>
      <c r="L16" s="15">
        <f>STDEV(E16:J16)</f>
        <v>1.6329931618554521</v>
      </c>
      <c r="M16" s="15">
        <f>_xlfn.CONFIDENCE.T(0.05,L16,5)</f>
        <v>2.0276288183888469</v>
      </c>
    </row>
    <row r="17" spans="2:13" x14ac:dyDescent="0.25">
      <c r="B17" s="5"/>
      <c r="C17" s="5" t="s">
        <v>17</v>
      </c>
      <c r="D17" s="6"/>
      <c r="E17" s="17">
        <v>0</v>
      </c>
      <c r="F17" s="17">
        <v>1</v>
      </c>
      <c r="G17" s="17">
        <v>2</v>
      </c>
      <c r="H17" s="17">
        <v>2</v>
      </c>
      <c r="I17" s="17">
        <v>1</v>
      </c>
      <c r="J17" s="17">
        <v>1</v>
      </c>
      <c r="K17" s="35"/>
      <c r="L17" s="8"/>
      <c r="M17" s="8"/>
    </row>
    <row r="18" spans="2:13" x14ac:dyDescent="0.25">
      <c r="B18" s="5"/>
      <c r="C18" s="5" t="s">
        <v>18</v>
      </c>
      <c r="D18" s="6"/>
      <c r="E18" s="17">
        <v>1</v>
      </c>
      <c r="F18" s="17">
        <v>1</v>
      </c>
      <c r="G18" s="17">
        <v>3</v>
      </c>
      <c r="H18" s="17">
        <v>2</v>
      </c>
      <c r="I18" s="17">
        <v>2</v>
      </c>
      <c r="J18" s="17">
        <v>0</v>
      </c>
      <c r="K18" s="35"/>
      <c r="L18" s="8"/>
      <c r="M18" s="8"/>
    </row>
    <row r="19" spans="2:13" x14ac:dyDescent="0.25">
      <c r="B19" s="14" t="s">
        <v>19</v>
      </c>
      <c r="C19" s="14"/>
      <c r="D19" s="51">
        <v>9</v>
      </c>
      <c r="E19" s="20">
        <v>3</v>
      </c>
      <c r="F19" s="20">
        <v>5</v>
      </c>
      <c r="G19" s="20">
        <v>7</v>
      </c>
      <c r="H19" s="20">
        <v>7</v>
      </c>
      <c r="I19" s="20">
        <v>4</v>
      </c>
      <c r="J19" s="20">
        <v>4</v>
      </c>
      <c r="K19" s="42">
        <f>AVERAGE(E19:J19)</f>
        <v>5</v>
      </c>
      <c r="L19" s="15">
        <f>STDEV(E19:J19)</f>
        <v>1.6733200530681511</v>
      </c>
      <c r="M19" s="15">
        <f>_xlfn.CONFIDENCE.T(0.05,L19,5)</f>
        <v>2.0777012673671353</v>
      </c>
    </row>
    <row r="20" spans="2:13" x14ac:dyDescent="0.25">
      <c r="B20" s="5"/>
      <c r="C20" s="5" t="s">
        <v>20</v>
      </c>
      <c r="D20" s="6"/>
      <c r="E20" s="17">
        <v>2</v>
      </c>
      <c r="F20" s="17">
        <v>2</v>
      </c>
      <c r="G20" s="17">
        <v>3</v>
      </c>
      <c r="H20" s="17">
        <v>3</v>
      </c>
      <c r="I20" s="17">
        <v>1</v>
      </c>
      <c r="J20" s="17">
        <v>2</v>
      </c>
      <c r="K20" s="35"/>
      <c r="L20" s="8"/>
      <c r="M20" s="8"/>
    </row>
    <row r="21" spans="2:13" x14ac:dyDescent="0.25">
      <c r="B21" s="5"/>
      <c r="C21" s="5" t="s">
        <v>21</v>
      </c>
      <c r="D21" s="6"/>
      <c r="E21" s="17">
        <v>1</v>
      </c>
      <c r="F21" s="17">
        <v>2</v>
      </c>
      <c r="G21" s="17">
        <v>1</v>
      </c>
      <c r="H21" s="17">
        <v>2</v>
      </c>
      <c r="I21" s="17">
        <v>1</v>
      </c>
      <c r="J21" s="17">
        <v>2</v>
      </c>
      <c r="K21" s="35"/>
      <c r="L21" s="8"/>
      <c r="M21" s="8"/>
    </row>
    <row r="22" spans="2:13" x14ac:dyDescent="0.25">
      <c r="B22" s="5"/>
      <c r="C22" s="5" t="s">
        <v>22</v>
      </c>
      <c r="D22" s="6"/>
      <c r="E22" s="17">
        <v>0</v>
      </c>
      <c r="F22" s="17">
        <v>1</v>
      </c>
      <c r="G22" s="17">
        <v>2</v>
      </c>
      <c r="H22" s="17">
        <v>2</v>
      </c>
      <c r="I22" s="17">
        <v>1</v>
      </c>
      <c r="J22" s="17">
        <v>0</v>
      </c>
      <c r="K22" s="35"/>
      <c r="L22" s="8"/>
      <c r="M22" s="8"/>
    </row>
    <row r="23" spans="2:13" x14ac:dyDescent="0.25">
      <c r="B23" s="5"/>
      <c r="C23" s="5" t="s">
        <v>23</v>
      </c>
      <c r="D23" s="6"/>
      <c r="E23" s="17">
        <v>0</v>
      </c>
      <c r="F23" s="17">
        <v>0</v>
      </c>
      <c r="G23" s="17">
        <v>1</v>
      </c>
      <c r="H23" s="17">
        <v>0</v>
      </c>
      <c r="I23" s="17">
        <v>1</v>
      </c>
      <c r="J23" s="17">
        <v>0</v>
      </c>
      <c r="K23" s="35"/>
      <c r="L23" s="8"/>
      <c r="M23" s="8"/>
    </row>
    <row r="24" spans="2:13" x14ac:dyDescent="0.25">
      <c r="B24" s="14" t="s">
        <v>24</v>
      </c>
      <c r="C24" s="14"/>
      <c r="D24" s="51">
        <v>3</v>
      </c>
      <c r="E24" s="20">
        <v>1</v>
      </c>
      <c r="F24" s="20">
        <v>1</v>
      </c>
      <c r="G24" s="20">
        <v>1</v>
      </c>
      <c r="H24" s="20">
        <v>1</v>
      </c>
      <c r="I24" s="20">
        <v>1</v>
      </c>
      <c r="J24" s="20">
        <v>1</v>
      </c>
      <c r="K24" s="42">
        <f t="shared" ref="K24:K46" si="0">AVERAGE(E24:J24)</f>
        <v>1</v>
      </c>
      <c r="L24" s="15">
        <f t="shared" ref="L24:L46" si="1">STDEV(E24:J24)</f>
        <v>0</v>
      </c>
      <c r="M24" s="15" t="e">
        <f t="shared" ref="M24:M46" si="2">_xlfn.CONFIDENCE.T(0.05,L24,5)</f>
        <v>#NUM!</v>
      </c>
    </row>
    <row r="25" spans="2:13" x14ac:dyDescent="0.25">
      <c r="B25" s="14" t="s">
        <v>25</v>
      </c>
      <c r="C25" s="14"/>
      <c r="D25" s="51">
        <v>6</v>
      </c>
      <c r="E25" s="20">
        <v>2</v>
      </c>
      <c r="F25" s="20">
        <v>3</v>
      </c>
      <c r="G25" s="20">
        <v>3</v>
      </c>
      <c r="H25" s="20">
        <v>3</v>
      </c>
      <c r="I25" s="20">
        <v>3</v>
      </c>
      <c r="J25" s="20">
        <v>3</v>
      </c>
      <c r="K25" s="42">
        <f>AVERAGE(E25:J25)</f>
        <v>2.8333333333333335</v>
      </c>
      <c r="L25" s="15">
        <f t="shared" si="1"/>
        <v>0.40824829046386357</v>
      </c>
      <c r="M25" s="15">
        <f t="shared" si="2"/>
        <v>0.5069072045972125</v>
      </c>
    </row>
    <row r="26" spans="2:13" x14ac:dyDescent="0.25">
      <c r="B26" s="5"/>
      <c r="C26" s="5" t="s">
        <v>26</v>
      </c>
      <c r="D26" s="6"/>
      <c r="E26" s="17">
        <v>2</v>
      </c>
      <c r="F26" s="17">
        <v>3</v>
      </c>
      <c r="G26" s="17">
        <v>2</v>
      </c>
      <c r="H26" s="17">
        <v>2</v>
      </c>
      <c r="I26" s="17">
        <v>2</v>
      </c>
      <c r="J26" s="17">
        <v>2</v>
      </c>
      <c r="K26" s="35"/>
      <c r="L26" s="8"/>
      <c r="M26" s="8"/>
    </row>
    <row r="27" spans="2:13" x14ac:dyDescent="0.25">
      <c r="B27" s="5"/>
      <c r="C27" s="5" t="s">
        <v>27</v>
      </c>
      <c r="D27" s="6"/>
      <c r="E27" s="17">
        <v>0</v>
      </c>
      <c r="F27" s="17">
        <v>0</v>
      </c>
      <c r="G27" s="17">
        <v>1</v>
      </c>
      <c r="H27" s="17">
        <v>1</v>
      </c>
      <c r="I27" s="17">
        <v>1</v>
      </c>
      <c r="J27" s="17">
        <v>1</v>
      </c>
      <c r="K27" s="35"/>
      <c r="L27" s="8"/>
      <c r="M27" s="8"/>
    </row>
    <row r="28" spans="2:13" x14ac:dyDescent="0.25">
      <c r="B28" s="14" t="s">
        <v>28</v>
      </c>
      <c r="C28" s="14"/>
      <c r="D28" s="51">
        <v>6</v>
      </c>
      <c r="E28" s="20">
        <v>0</v>
      </c>
      <c r="F28" s="20">
        <v>1</v>
      </c>
      <c r="G28" s="20">
        <v>2</v>
      </c>
      <c r="H28" s="20">
        <v>1</v>
      </c>
      <c r="I28" s="20">
        <v>2</v>
      </c>
      <c r="J28" s="20">
        <v>2</v>
      </c>
      <c r="K28" s="42">
        <f t="shared" si="0"/>
        <v>1.3333333333333333</v>
      </c>
      <c r="L28" s="15">
        <f t="shared" si="1"/>
        <v>0.81649658092772603</v>
      </c>
      <c r="M28" s="15">
        <f t="shared" si="2"/>
        <v>1.0138144091944234</v>
      </c>
    </row>
    <row r="29" spans="2:13" x14ac:dyDescent="0.25">
      <c r="B29" s="5"/>
      <c r="C29" s="5" t="s">
        <v>29</v>
      </c>
      <c r="D29" s="6"/>
      <c r="E29" s="17">
        <v>0</v>
      </c>
      <c r="F29" s="17">
        <v>1</v>
      </c>
      <c r="G29" s="17">
        <v>2</v>
      </c>
      <c r="H29" s="17">
        <v>1</v>
      </c>
      <c r="I29" s="17">
        <v>2</v>
      </c>
      <c r="J29" s="17">
        <v>2</v>
      </c>
      <c r="K29" s="35"/>
      <c r="L29" s="8"/>
      <c r="M29" s="8"/>
    </row>
    <row r="30" spans="2:13" x14ac:dyDescent="0.25">
      <c r="B30" s="5"/>
      <c r="C30" s="5" t="s">
        <v>30</v>
      </c>
      <c r="D30" s="6"/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35"/>
      <c r="L30" s="8"/>
      <c r="M30" s="8"/>
    </row>
    <row r="31" spans="2:13" x14ac:dyDescent="0.25">
      <c r="B31" s="14" t="s">
        <v>31</v>
      </c>
      <c r="C31" s="14"/>
      <c r="D31" s="51">
        <v>6</v>
      </c>
      <c r="E31" s="20">
        <v>1</v>
      </c>
      <c r="F31" s="20">
        <v>1</v>
      </c>
      <c r="G31" s="20">
        <v>2</v>
      </c>
      <c r="H31" s="20">
        <v>3</v>
      </c>
      <c r="I31" s="20">
        <v>2</v>
      </c>
      <c r="J31" s="20">
        <v>2</v>
      </c>
      <c r="K31" s="42">
        <f t="shared" si="0"/>
        <v>1.8333333333333333</v>
      </c>
      <c r="L31" s="15">
        <f t="shared" si="1"/>
        <v>0.75277265270908089</v>
      </c>
      <c r="M31" s="15">
        <f t="shared" si="2"/>
        <v>0.93469070170121094</v>
      </c>
    </row>
    <row r="32" spans="2:13" x14ac:dyDescent="0.25">
      <c r="B32" s="5"/>
      <c r="C32" s="5" t="s">
        <v>29</v>
      </c>
      <c r="D32" s="6"/>
      <c r="E32" s="17">
        <v>1</v>
      </c>
      <c r="F32" s="17">
        <v>1</v>
      </c>
      <c r="G32" s="17">
        <v>2</v>
      </c>
      <c r="H32" s="17">
        <v>3</v>
      </c>
      <c r="I32" s="17">
        <v>2</v>
      </c>
      <c r="J32" s="17">
        <v>2</v>
      </c>
      <c r="K32" s="35"/>
      <c r="L32" s="8"/>
      <c r="M32" s="8"/>
    </row>
    <row r="33" spans="2:13" x14ac:dyDescent="0.25">
      <c r="B33" s="5"/>
      <c r="C33" s="5" t="s">
        <v>30</v>
      </c>
      <c r="D33" s="6"/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35"/>
      <c r="L33" s="8"/>
      <c r="M33" s="8"/>
    </row>
    <row r="34" spans="2:13" x14ac:dyDescent="0.25">
      <c r="B34" s="14" t="s">
        <v>32</v>
      </c>
      <c r="C34" s="14"/>
      <c r="D34" s="51">
        <v>6</v>
      </c>
      <c r="E34" s="20">
        <v>2</v>
      </c>
      <c r="F34" s="20">
        <v>3</v>
      </c>
      <c r="G34" s="20">
        <v>4</v>
      </c>
      <c r="H34" s="20">
        <v>5</v>
      </c>
      <c r="I34" s="20">
        <v>3</v>
      </c>
      <c r="J34" s="20">
        <v>4</v>
      </c>
      <c r="K34" s="42">
        <f t="shared" ref="K34" si="3">AVERAGE(E34:J34)</f>
        <v>3.5</v>
      </c>
      <c r="L34" s="15">
        <f t="shared" ref="L34" si="4">STDEV(E34:J34)</f>
        <v>1.0488088481701516</v>
      </c>
      <c r="M34" s="15">
        <f t="shared" ref="M34" si="5">_xlfn.CONFIDENCE.T(0.05,L34,5)</f>
        <v>1.302268187770435</v>
      </c>
    </row>
    <row r="35" spans="2:13" x14ac:dyDescent="0.25">
      <c r="B35" s="5"/>
      <c r="C35" s="5" t="s">
        <v>29</v>
      </c>
      <c r="D35" s="6"/>
      <c r="E35" s="17">
        <v>1</v>
      </c>
      <c r="F35" s="17">
        <v>2</v>
      </c>
      <c r="G35" s="17">
        <v>2</v>
      </c>
      <c r="H35" s="17">
        <v>3</v>
      </c>
      <c r="I35" s="17">
        <v>2</v>
      </c>
      <c r="J35" s="17">
        <v>2</v>
      </c>
      <c r="K35" s="35"/>
      <c r="L35" s="8"/>
      <c r="M35" s="8"/>
    </row>
    <row r="36" spans="2:13" x14ac:dyDescent="0.25">
      <c r="B36" s="5"/>
      <c r="C36" s="5" t="s">
        <v>30</v>
      </c>
      <c r="D36" s="6"/>
      <c r="E36" s="17">
        <v>1</v>
      </c>
      <c r="F36" s="17">
        <v>1</v>
      </c>
      <c r="G36" s="17">
        <v>2</v>
      </c>
      <c r="H36" s="17">
        <v>2</v>
      </c>
      <c r="I36" s="17">
        <v>1</v>
      </c>
      <c r="J36" s="17">
        <v>2</v>
      </c>
      <c r="K36" s="35"/>
      <c r="L36" s="8"/>
      <c r="M36" s="8"/>
    </row>
    <row r="37" spans="2:13" x14ac:dyDescent="0.25">
      <c r="B37" s="14" t="s">
        <v>33</v>
      </c>
      <c r="C37" s="14"/>
      <c r="D37" s="51">
        <v>6</v>
      </c>
      <c r="E37" s="20">
        <v>0</v>
      </c>
      <c r="F37" s="20">
        <v>2</v>
      </c>
      <c r="G37" s="20">
        <v>2</v>
      </c>
      <c r="H37" s="20">
        <v>1</v>
      </c>
      <c r="I37" s="20">
        <v>2</v>
      </c>
      <c r="J37" s="20">
        <v>2</v>
      </c>
      <c r="K37" s="42">
        <f t="shared" si="0"/>
        <v>1.5</v>
      </c>
      <c r="L37" s="15">
        <f t="shared" si="1"/>
        <v>0.83666002653407556</v>
      </c>
      <c r="M37" s="15">
        <f t="shared" si="2"/>
        <v>1.0388506336835677</v>
      </c>
    </row>
    <row r="38" spans="2:13" x14ac:dyDescent="0.25">
      <c r="B38" s="5"/>
      <c r="C38" s="5" t="s">
        <v>29</v>
      </c>
      <c r="D38" s="6"/>
      <c r="E38" s="17">
        <v>0</v>
      </c>
      <c r="F38" s="17">
        <v>2</v>
      </c>
      <c r="G38" s="17">
        <v>2</v>
      </c>
      <c r="H38" s="17">
        <v>1</v>
      </c>
      <c r="I38" s="17">
        <v>2</v>
      </c>
      <c r="J38" s="17">
        <v>2</v>
      </c>
      <c r="K38" s="35"/>
      <c r="L38" s="8"/>
      <c r="M38" s="8"/>
    </row>
    <row r="39" spans="2:13" x14ac:dyDescent="0.25">
      <c r="B39" s="5"/>
      <c r="C39" s="5" t="s">
        <v>30</v>
      </c>
      <c r="D39" s="6"/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35"/>
      <c r="L39" s="8"/>
      <c r="M39" s="8"/>
    </row>
    <row r="40" spans="2:13" x14ac:dyDescent="0.25">
      <c r="B40" s="55" t="s">
        <v>34</v>
      </c>
      <c r="C40" s="55"/>
      <c r="D40" s="51">
        <v>6</v>
      </c>
      <c r="E40" s="20">
        <v>1</v>
      </c>
      <c r="F40" s="20">
        <v>4</v>
      </c>
      <c r="G40" s="20">
        <v>5</v>
      </c>
      <c r="H40" s="20">
        <v>5</v>
      </c>
      <c r="I40" s="20">
        <v>5</v>
      </c>
      <c r="J40" s="20">
        <v>5</v>
      </c>
      <c r="K40" s="42">
        <f t="shared" si="0"/>
        <v>4.166666666666667</v>
      </c>
      <c r="L40" s="15">
        <f t="shared" si="1"/>
        <v>1.6020819787597218</v>
      </c>
      <c r="M40" s="15">
        <f t="shared" si="2"/>
        <v>1.9892475151969939</v>
      </c>
    </row>
    <row r="41" spans="2:13" x14ac:dyDescent="0.25">
      <c r="B41" s="5"/>
      <c r="C41" s="5" t="s">
        <v>29</v>
      </c>
      <c r="D41" s="6"/>
      <c r="E41" s="17">
        <v>1</v>
      </c>
      <c r="F41" s="17">
        <v>2</v>
      </c>
      <c r="G41" s="17">
        <v>2</v>
      </c>
      <c r="H41" s="17">
        <v>2</v>
      </c>
      <c r="I41" s="17">
        <v>2</v>
      </c>
      <c r="J41" s="17">
        <v>2</v>
      </c>
      <c r="K41" s="35"/>
      <c r="L41" s="8"/>
      <c r="M41" s="8"/>
    </row>
    <row r="42" spans="2:13" x14ac:dyDescent="0.25">
      <c r="B42" s="5"/>
      <c r="C42" s="5" t="s">
        <v>30</v>
      </c>
      <c r="D42" s="6"/>
      <c r="E42" s="17">
        <v>0</v>
      </c>
      <c r="F42" s="17">
        <v>2</v>
      </c>
      <c r="G42" s="17">
        <v>3</v>
      </c>
      <c r="H42" s="17">
        <v>3</v>
      </c>
      <c r="I42" s="17">
        <v>3</v>
      </c>
      <c r="J42" s="17">
        <v>3</v>
      </c>
      <c r="K42" s="35"/>
      <c r="L42" s="8"/>
      <c r="M42" s="8"/>
    </row>
    <row r="43" spans="2:13" x14ac:dyDescent="0.25">
      <c r="B43" s="55" t="s">
        <v>35</v>
      </c>
      <c r="C43" s="55"/>
      <c r="D43" s="51">
        <v>6</v>
      </c>
      <c r="E43" s="20">
        <v>2</v>
      </c>
      <c r="F43" s="20">
        <v>5</v>
      </c>
      <c r="G43" s="20">
        <v>5</v>
      </c>
      <c r="H43" s="20">
        <v>5</v>
      </c>
      <c r="I43" s="20">
        <v>6</v>
      </c>
      <c r="J43" s="20">
        <v>5</v>
      </c>
      <c r="K43" s="42">
        <f t="shared" si="0"/>
        <v>4.666666666666667</v>
      </c>
      <c r="L43" s="15">
        <f t="shared" si="1"/>
        <v>1.366260102127947</v>
      </c>
      <c r="M43" s="15">
        <f t="shared" si="2"/>
        <v>1.6964359809944698</v>
      </c>
    </row>
    <row r="44" spans="2:13" x14ac:dyDescent="0.25">
      <c r="B44" s="5"/>
      <c r="C44" s="5" t="s">
        <v>29</v>
      </c>
      <c r="D44" s="6"/>
      <c r="E44" s="17">
        <v>2</v>
      </c>
      <c r="F44" s="17">
        <v>2</v>
      </c>
      <c r="G44" s="17">
        <v>2</v>
      </c>
      <c r="H44" s="17">
        <v>2</v>
      </c>
      <c r="I44" s="17">
        <v>3</v>
      </c>
      <c r="J44" s="17">
        <v>3</v>
      </c>
      <c r="K44" s="35"/>
      <c r="L44" s="8"/>
      <c r="M44" s="8"/>
    </row>
    <row r="45" spans="2:13" x14ac:dyDescent="0.25">
      <c r="B45" s="5"/>
      <c r="C45" s="5" t="s">
        <v>30</v>
      </c>
      <c r="D45" s="6"/>
      <c r="E45" s="17">
        <v>0</v>
      </c>
      <c r="F45" s="17">
        <v>3</v>
      </c>
      <c r="G45" s="17">
        <v>3</v>
      </c>
      <c r="H45" s="17">
        <v>3</v>
      </c>
      <c r="I45" s="17">
        <v>3</v>
      </c>
      <c r="J45" s="17">
        <v>2</v>
      </c>
      <c r="K45" s="35"/>
      <c r="L45" s="8"/>
      <c r="M45" s="8"/>
    </row>
    <row r="46" spans="2:13" x14ac:dyDescent="0.25">
      <c r="B46" s="14" t="s">
        <v>36</v>
      </c>
      <c r="C46" s="14"/>
      <c r="D46" s="51">
        <v>6</v>
      </c>
      <c r="E46" s="20">
        <v>2</v>
      </c>
      <c r="F46" s="20">
        <v>2</v>
      </c>
      <c r="G46" s="20">
        <v>2</v>
      </c>
      <c r="H46" s="20">
        <v>2</v>
      </c>
      <c r="I46" s="20">
        <v>1</v>
      </c>
      <c r="J46" s="20">
        <v>3</v>
      </c>
      <c r="K46" s="38">
        <f t="shared" si="0"/>
        <v>2</v>
      </c>
      <c r="L46" s="15">
        <f t="shared" si="1"/>
        <v>0.63245553203367588</v>
      </c>
      <c r="M46" s="15">
        <f t="shared" si="2"/>
        <v>0.78529726459102278</v>
      </c>
    </row>
    <row r="47" spans="2:13" x14ac:dyDescent="0.25">
      <c r="B47" s="5"/>
      <c r="C47" s="5" t="s">
        <v>29</v>
      </c>
      <c r="D47" s="6"/>
      <c r="E47" s="17">
        <v>2</v>
      </c>
      <c r="F47" s="17">
        <v>2</v>
      </c>
      <c r="G47" s="17">
        <v>2</v>
      </c>
      <c r="H47" s="17">
        <v>2</v>
      </c>
      <c r="I47" s="17">
        <v>1</v>
      </c>
      <c r="J47" s="17">
        <v>3</v>
      </c>
      <c r="K47" s="35"/>
      <c r="L47" s="8"/>
      <c r="M47" s="8"/>
    </row>
    <row r="48" spans="2:13" ht="15.75" thickBot="1" x14ac:dyDescent="0.3">
      <c r="B48" s="9"/>
      <c r="C48" s="9" t="s">
        <v>30</v>
      </c>
      <c r="D48" s="16"/>
      <c r="E48" s="18">
        <v>0</v>
      </c>
      <c r="F48" s="18">
        <v>0</v>
      </c>
      <c r="G48" s="18">
        <v>0</v>
      </c>
      <c r="H48" s="18">
        <v>0</v>
      </c>
      <c r="I48" s="18">
        <v>0</v>
      </c>
      <c r="J48" s="18">
        <v>0</v>
      </c>
      <c r="K48" s="36"/>
      <c r="L48" s="11"/>
      <c r="M48" s="11"/>
    </row>
    <row r="49" spans="2:13" ht="15.75" thickTop="1" x14ac:dyDescent="0.25">
      <c r="B49" s="32" t="s">
        <v>40</v>
      </c>
      <c r="C49" s="32"/>
      <c r="D49" s="52">
        <v>12</v>
      </c>
      <c r="E49" s="33">
        <v>1</v>
      </c>
      <c r="F49" s="33">
        <v>5</v>
      </c>
      <c r="G49" s="33">
        <v>9</v>
      </c>
      <c r="H49" s="33">
        <v>4</v>
      </c>
      <c r="I49" s="33">
        <v>7</v>
      </c>
      <c r="J49" s="33">
        <v>3</v>
      </c>
      <c r="K49" s="38">
        <f>AVERAGE(E49:J49)</f>
        <v>4.833333333333333</v>
      </c>
      <c r="L49" s="15">
        <f t="shared" ref="L49" si="6">STDEV(E49:J49)</f>
        <v>2.8577380332470415</v>
      </c>
      <c r="M49" s="15">
        <f t="shared" ref="M49" si="7">_xlfn.CONFIDENCE.T(0.05,L49,5)</f>
        <v>3.5483504321804831</v>
      </c>
    </row>
    <row r="50" spans="2:13" x14ac:dyDescent="0.25">
      <c r="B50" s="28"/>
      <c r="C50" s="28" t="s">
        <v>46</v>
      </c>
      <c r="D50" s="31" t="s">
        <v>44</v>
      </c>
      <c r="E50" s="29">
        <v>0</v>
      </c>
      <c r="F50" s="29">
        <v>1</v>
      </c>
      <c r="G50" s="29">
        <v>2</v>
      </c>
      <c r="H50" s="29">
        <v>1</v>
      </c>
      <c r="I50" s="29">
        <v>2</v>
      </c>
      <c r="J50" s="29">
        <v>1</v>
      </c>
      <c r="K50" s="39"/>
      <c r="L50" s="30"/>
      <c r="M50" s="30"/>
    </row>
    <row r="51" spans="2:13" x14ac:dyDescent="0.25">
      <c r="B51" s="28"/>
      <c r="C51" s="28" t="s">
        <v>41</v>
      </c>
      <c r="D51" s="2" t="s">
        <v>45</v>
      </c>
      <c r="E51" s="29">
        <v>1</v>
      </c>
      <c r="F51" s="29">
        <v>2</v>
      </c>
      <c r="G51" s="29">
        <v>2</v>
      </c>
      <c r="H51" s="29">
        <v>1</v>
      </c>
      <c r="I51" s="29">
        <v>2</v>
      </c>
      <c r="J51" s="29">
        <v>1</v>
      </c>
      <c r="K51" s="39"/>
      <c r="L51" s="30"/>
      <c r="M51" s="30"/>
    </row>
    <row r="52" spans="2:13" x14ac:dyDescent="0.25">
      <c r="B52" s="28"/>
      <c r="C52" s="28" t="s">
        <v>43</v>
      </c>
      <c r="D52" s="2">
        <v>1</v>
      </c>
      <c r="E52" s="29">
        <v>0</v>
      </c>
      <c r="F52" s="29">
        <v>1</v>
      </c>
      <c r="G52" s="29">
        <v>1</v>
      </c>
      <c r="H52" s="29">
        <v>1</v>
      </c>
      <c r="I52" s="29">
        <v>1</v>
      </c>
      <c r="J52" s="29">
        <v>1</v>
      </c>
      <c r="K52" s="39"/>
      <c r="L52" s="30"/>
      <c r="M52" s="30"/>
    </row>
    <row r="53" spans="2:13" x14ac:dyDescent="0.25">
      <c r="B53" s="28"/>
      <c r="C53" s="28" t="s">
        <v>42</v>
      </c>
      <c r="D53" s="2">
        <v>2</v>
      </c>
      <c r="E53" s="29">
        <v>0</v>
      </c>
      <c r="F53" s="29">
        <v>0</v>
      </c>
      <c r="G53" s="29">
        <v>2</v>
      </c>
      <c r="H53" s="29">
        <v>0</v>
      </c>
      <c r="I53" s="29">
        <v>0</v>
      </c>
      <c r="J53" s="29">
        <v>0</v>
      </c>
      <c r="K53" s="39"/>
      <c r="L53" s="30"/>
      <c r="M53" s="30"/>
    </row>
    <row r="54" spans="2:13" ht="28.9" customHeight="1" x14ac:dyDescent="0.25">
      <c r="B54" s="28"/>
      <c r="C54" s="34" t="s">
        <v>48</v>
      </c>
      <c r="D54" s="1">
        <v>2</v>
      </c>
      <c r="E54" s="29">
        <v>0</v>
      </c>
      <c r="F54" s="29">
        <v>1</v>
      </c>
      <c r="G54" s="29">
        <v>2</v>
      </c>
      <c r="H54" s="29">
        <v>1</v>
      </c>
      <c r="I54" s="29">
        <v>2</v>
      </c>
      <c r="J54" s="29">
        <v>0</v>
      </c>
      <c r="K54" s="39"/>
      <c r="L54" s="30"/>
      <c r="M54" s="30"/>
    </row>
    <row r="55" spans="2:13" x14ac:dyDescent="0.25">
      <c r="B55" s="22" t="s">
        <v>37</v>
      </c>
      <c r="C55" s="22"/>
      <c r="D55" s="23">
        <f>SUM(D6,D10,D11,D16,D19,D24,D25,D28,D31,D37,D40,D43,D46,D49)</f>
        <v>84</v>
      </c>
      <c r="E55" s="25">
        <f>SUM(E6,E10,E11,E16,E19,E24,E25,E28,E31,E34,E37,E40,E43,E46,E49)</f>
        <v>18</v>
      </c>
      <c r="F55" s="54">
        <f>SUM(F6,F10,F11,F16,F19,F24,F25,F28,F31,F34,F37,F40,F43,F46,F49)</f>
        <v>36</v>
      </c>
      <c r="G55" s="26">
        <f>SUM(G6,G10,G11,G16,G19,G24,G25,G28,G31,G34,G37,G40,G43,G46,G49)</f>
        <v>53</v>
      </c>
      <c r="H55" s="54">
        <f t="shared" ref="H55:J55" si="8">SUM(H6,H10,H11,H16,H19,H24,H25,H28,H31,H34,H37,H40,H43,H46,H49)</f>
        <v>46</v>
      </c>
      <c r="I55" s="54">
        <f t="shared" si="8"/>
        <v>43</v>
      </c>
      <c r="J55" s="54">
        <f t="shared" si="8"/>
        <v>39</v>
      </c>
      <c r="K55" s="40">
        <f>AVERAGE(E55:J55)</f>
        <v>39.166666666666664</v>
      </c>
      <c r="L55" s="24">
        <f>STDEV(E55:J55)</f>
        <v>11.923366415013287</v>
      </c>
      <c r="M55" s="24">
        <f>_xlfn.CONFIDENCE.T(0.05,L55,5)</f>
        <v>14.804814814913881</v>
      </c>
    </row>
    <row r="56" spans="2:13" ht="24" thickBot="1" x14ac:dyDescent="0.3">
      <c r="B56" s="22"/>
      <c r="C56" s="22"/>
      <c r="D56" s="23" t="s">
        <v>57</v>
      </c>
      <c r="E56" s="27">
        <v>1</v>
      </c>
      <c r="F56" s="27">
        <v>2</v>
      </c>
      <c r="G56" s="27">
        <v>3</v>
      </c>
      <c r="H56" s="27">
        <v>4</v>
      </c>
      <c r="I56" s="27">
        <v>5</v>
      </c>
      <c r="J56" s="27">
        <v>6</v>
      </c>
      <c r="K56" s="40"/>
      <c r="L56" s="24"/>
      <c r="M56" s="24"/>
    </row>
    <row r="57" spans="2:13" ht="15.75" thickTop="1" x14ac:dyDescent="0.25">
      <c r="B57" s="5"/>
      <c r="C57" s="5"/>
      <c r="D57" s="6"/>
      <c r="E57" s="17" t="s">
        <v>54</v>
      </c>
      <c r="F57" s="17" t="s">
        <v>55</v>
      </c>
      <c r="G57" s="17" t="s">
        <v>60</v>
      </c>
      <c r="H57" s="17" t="s">
        <v>58</v>
      </c>
      <c r="I57" s="17"/>
      <c r="J57" s="17"/>
      <c r="K57" s="35"/>
      <c r="L57" s="5"/>
      <c r="M57" s="5"/>
    </row>
    <row r="58" spans="2:13" x14ac:dyDescent="0.25">
      <c r="B58" s="5"/>
      <c r="C58" s="5"/>
      <c r="D58" s="6"/>
      <c r="E58" s="17"/>
      <c r="F58" s="17"/>
      <c r="G58" s="17" t="s">
        <v>56</v>
      </c>
      <c r="H58" s="17"/>
      <c r="I58" s="17"/>
      <c r="J58" s="17"/>
      <c r="K58" s="35"/>
      <c r="L58" s="5"/>
      <c r="M58" s="5"/>
    </row>
    <row r="59" spans="2:13" x14ac:dyDescent="0.25">
      <c r="B59" s="5"/>
      <c r="C59" s="5"/>
      <c r="D59" s="6"/>
      <c r="E59" s="17"/>
      <c r="F59" s="17"/>
      <c r="G59" s="17"/>
      <c r="H59" s="17"/>
      <c r="I59" s="17"/>
      <c r="J59" s="17"/>
      <c r="K59" s="35"/>
      <c r="L59" s="5"/>
      <c r="M59" s="5"/>
    </row>
    <row r="60" spans="2:13" x14ac:dyDescent="0.25">
      <c r="C60" s="44" t="s">
        <v>38</v>
      </c>
      <c r="D60" s="45">
        <f>1/3*D55</f>
        <v>28</v>
      </c>
      <c r="E60" s="46" t="s">
        <v>50</v>
      </c>
    </row>
    <row r="61" spans="2:13" x14ac:dyDescent="0.25">
      <c r="C61" s="47" t="s">
        <v>61</v>
      </c>
      <c r="D61" s="48">
        <v>46</v>
      </c>
      <c r="E61" s="49" t="s">
        <v>51</v>
      </c>
    </row>
    <row r="62" spans="2:13" x14ac:dyDescent="0.25">
      <c r="C62" s="3" t="s">
        <v>39</v>
      </c>
      <c r="D62" s="43" t="s">
        <v>47</v>
      </c>
      <c r="E62" s="43" t="s">
        <v>47</v>
      </c>
    </row>
  </sheetData>
  <pageMargins left="0.7" right="0.7" top="0.75" bottom="0.75" header="0.3" footer="0.3"/>
  <pageSetup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scoring controls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Jessie Trujillo</dc:creator>
  <cp:lastModifiedBy>Daniel Madden</cp:lastModifiedBy>
  <cp:lastPrinted>2019-05-17T23:03:11Z</cp:lastPrinted>
  <dcterms:created xsi:type="dcterms:W3CDTF">2019-04-16T23:49:44Z</dcterms:created>
  <dcterms:modified xsi:type="dcterms:W3CDTF">2025-08-28T17:03:55Z</dcterms:modified>
</cp:coreProperties>
</file>